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NET-0041.INET-TAWARAMOTO\Desktop\"/>
    </mc:Choice>
  </mc:AlternateContent>
  <xr:revisionPtr revIDLastSave="0" documentId="13_ncr:1_{9FDE9F16-DFA8-4517-A86B-DE649B711B2C}" xr6:coauthVersionLast="47" xr6:coauthVersionMax="47" xr10:uidLastSave="{00000000-0000-0000-0000-000000000000}"/>
  <bookViews>
    <workbookView xWindow="4848" yWindow="1044" windowWidth="17280" windowHeight="8964" firstSheet="4" activeTab="7" xr2:uid="{00000000-000D-0000-FFFF-FFFF00000000}"/>
  </bookViews>
  <sheets>
    <sheet name="訪問添付書類" sheetId="1" r:id="rId1"/>
    <sheet name="訪問別紙５" sheetId="9" r:id="rId2"/>
    <sheet name="通所事業添付書類" sheetId="2" r:id="rId3"/>
    <sheet name="通所型サービス別紙１（1枚版）" sheetId="10" r:id="rId4"/>
    <sheet name="通所型サービス（100名）" sheetId="11" r:id="rId5"/>
    <sheet name="シフト記号表（勤務時間帯）" sheetId="12" r:id="rId6"/>
    <sheet name="記入方法" sheetId="13" r:id="rId7"/>
    <sheet name="プルダウン・リスト" sheetId="14" r:id="rId8"/>
    <sheet name="【記載例】通所型サービス" sheetId="15" r:id="rId9"/>
    <sheet name="【記載例】シフト記号表（勤務時間帯）" sheetId="16" r:id="rId10"/>
    <sheet name="通所別紙２" sheetId="7" r:id="rId11"/>
    <sheet name="通所別紙３" sheetId="5" r:id="rId12"/>
    <sheet name="通所別紙４" sheetId="6" r:id="rId13"/>
  </sheets>
  <externalReferences>
    <externalReference r:id="rId14"/>
    <externalReference r:id="rId15"/>
    <externalReference r:id="rId16"/>
    <externalReference r:id="rId17"/>
  </externalReferences>
  <definedNames>
    <definedName name="【記載例】シフト記号" localSheetId="5">'シフト記号表（勤務時間帯）'!$C$6:$C$35</definedName>
    <definedName name="【記載例】シフト記号">'[1]【記載例】シフト記号表（勤務時間帯）'!$C$6:$C$35</definedName>
    <definedName name="ｋ" localSheetId="1">#N/A</definedName>
    <definedName name="ｋ">#REF!</definedName>
    <definedName name="_xlnm.Print_Area" localSheetId="8">【記載例】通所型サービス!$A$1:$BF$71</definedName>
    <definedName name="_xlnm.Print_Area" localSheetId="6">記入方法!$B$1:$P$85</definedName>
    <definedName name="_xlnm.Print_Area" localSheetId="4">'通所型サービス（100名）'!$A$1:$BF$332</definedName>
    <definedName name="_xlnm.Print_Area" localSheetId="3">'通所型サービス別紙１（1枚版）'!$A$1:$BF$71</definedName>
    <definedName name="_xlnm.Print_Area" localSheetId="2">通所事業添付書類!$C$2:$G$13</definedName>
    <definedName name="_xlnm.Print_Area" localSheetId="10">通所別紙２!$A$1:$AE$46</definedName>
    <definedName name="_xlnm.Print_Area" localSheetId="0">訪問添付書類!$C$2:$G$11</definedName>
    <definedName name="_xlnm.Print_Area" localSheetId="1">#N/A</definedName>
    <definedName name="_xlnm.Print_Titles" localSheetId="4">'通所型サービス（100名）'!$1:$21</definedName>
    <definedName name="_xlnm.Print_Titles" localSheetId="3">'通所型サービス別紙１（1枚版）'!$1:$21</definedName>
    <definedName name="サービス種別">[2]サービス種類一覧!$B$4:$B$20</definedName>
    <definedName name="サービス種類">[3]サービス種類一覧!$C$4:$C$20</definedName>
    <definedName name="サービス名" localSheetId="1">#N/A</definedName>
    <definedName name="サービス名">#REF!</definedName>
    <definedName name="サービス名称" localSheetId="1">#N/A</definedName>
    <definedName name="サービス名称">#REF!</definedName>
    <definedName name="シフト記号表">'[1]シフト記号表（勤務時間帯）'!$C$6:$C$35</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介護職員">プルダウン・リスト!$F$13:$F$25</definedName>
    <definedName name="確認" localSheetId="1">#N/A</definedName>
    <definedName name="確認">#REF!</definedName>
    <definedName name="看護職員">プルダウン・リスト!$E$13:$E$25</definedName>
    <definedName name="管理者">プルダウン・リスト!$C$13:$C$25</definedName>
    <definedName name="機能訓練指導員">プルダウン・リスト!$G$13:$G$25</definedName>
    <definedName name="種類">[4]サービス種類一覧!$A$4:$A$20</definedName>
    <definedName name="職種">[1]プルダウン・リスト!$C$12:$L$12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25" i="16" l="1"/>
  <c r="U25" i="16" s="1"/>
  <c r="Q25" i="16"/>
  <c r="K25" i="16"/>
  <c r="S24" i="16"/>
  <c r="U24" i="16" s="1"/>
  <c r="Q24" i="16"/>
  <c r="K24" i="16"/>
  <c r="S23" i="16"/>
  <c r="U23" i="16" s="1"/>
  <c r="Q23" i="16"/>
  <c r="K23" i="16"/>
  <c r="S22" i="16"/>
  <c r="U22" i="16" s="1"/>
  <c r="Q22" i="16"/>
  <c r="K22" i="16"/>
  <c r="S21" i="16"/>
  <c r="U21" i="16" s="1"/>
  <c r="Q21" i="16"/>
  <c r="K21" i="16"/>
  <c r="S20" i="16"/>
  <c r="U20" i="16" s="1"/>
  <c r="Q20" i="16"/>
  <c r="K20" i="16"/>
  <c r="S19" i="16"/>
  <c r="U19" i="16" s="1"/>
  <c r="Q19" i="16"/>
  <c r="K19" i="16"/>
  <c r="S18" i="16"/>
  <c r="U18" i="16" s="1"/>
  <c r="Q18" i="16"/>
  <c r="K18" i="16"/>
  <c r="S17" i="16"/>
  <c r="U17" i="16" s="1"/>
  <c r="Q17" i="16"/>
  <c r="K17" i="16"/>
  <c r="S16" i="16"/>
  <c r="U16" i="16" s="1"/>
  <c r="Q16" i="16"/>
  <c r="K16" i="16"/>
  <c r="S15" i="16"/>
  <c r="U15" i="16" s="1"/>
  <c r="Q15" i="16"/>
  <c r="K15" i="16"/>
  <c r="S14" i="16"/>
  <c r="U14" i="16" s="1"/>
  <c r="Q14" i="16"/>
  <c r="K14" i="16"/>
  <c r="S13" i="16"/>
  <c r="U13" i="16" s="1"/>
  <c r="Q13" i="16"/>
  <c r="K13" i="16"/>
  <c r="S12" i="16"/>
  <c r="U12" i="16" s="1"/>
  <c r="Q12" i="16"/>
  <c r="K12" i="16"/>
  <c r="S11" i="16"/>
  <c r="U11" i="16" s="1"/>
  <c r="Q11" i="16"/>
  <c r="K11" i="16"/>
  <c r="S10" i="16"/>
  <c r="U10" i="16" s="1"/>
  <c r="Q10" i="16"/>
  <c r="K10" i="16"/>
  <c r="S9" i="16"/>
  <c r="U9" i="16" s="1"/>
  <c r="Q9" i="16"/>
  <c r="K9" i="16"/>
  <c r="S8" i="16"/>
  <c r="U8" i="16" s="1"/>
  <c r="Q8" i="16"/>
  <c r="K8" i="16"/>
  <c r="S7" i="16"/>
  <c r="U7" i="16" s="1"/>
  <c r="Q7" i="16"/>
  <c r="K7" i="16"/>
  <c r="S6" i="16"/>
  <c r="U6" i="16" s="1"/>
  <c r="Q6" i="16"/>
  <c r="K6" i="16"/>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AX60" i="15" s="1"/>
  <c r="AZ60" i="15" s="1"/>
  <c r="F60"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AX59" i="15" s="1"/>
  <c r="AZ59" i="15" s="1"/>
  <c r="Y59" i="15"/>
  <c r="X59" i="15"/>
  <c r="W59" i="15"/>
  <c r="V59" i="15"/>
  <c r="U59" i="15"/>
  <c r="T59" i="15"/>
  <c r="S59"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AX57" i="15" s="1"/>
  <c r="AZ57" i="15" s="1"/>
  <c r="S57" i="15"/>
  <c r="F57"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AX56" i="15" s="1"/>
  <c r="AZ56" i="15" s="1"/>
  <c r="S56"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AX54" i="15" s="1"/>
  <c r="AZ54" i="15" s="1"/>
  <c r="F54"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AX53" i="15" s="1"/>
  <c r="AZ53" i="15" s="1"/>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AX51" i="15" s="1"/>
  <c r="AZ51" i="15" s="1"/>
  <c r="F51"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AX50" i="15" s="1"/>
  <c r="AZ50" i="15" s="1"/>
  <c r="Y50" i="15"/>
  <c r="X50" i="15"/>
  <c r="W50" i="15"/>
  <c r="V50" i="15"/>
  <c r="U50" i="15"/>
  <c r="T50" i="15"/>
  <c r="S50" i="15"/>
  <c r="AW48" i="15"/>
  <c r="AV48" i="15"/>
  <c r="AU48" i="15"/>
  <c r="AT48" i="15"/>
  <c r="AP48" i="15"/>
  <c r="AM48" i="15"/>
  <c r="AI48" i="15"/>
  <c r="AF48" i="15"/>
  <c r="AB48" i="15"/>
  <c r="Y48" i="15"/>
  <c r="U48" i="15"/>
  <c r="F48"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AX47" i="15" s="1"/>
  <c r="AZ47" i="15" s="1"/>
  <c r="AW45" i="15"/>
  <c r="AV45" i="15"/>
  <c r="AU45" i="15"/>
  <c r="AS45" i="15"/>
  <c r="AO45" i="15"/>
  <c r="AL45" i="15"/>
  <c r="AH45" i="15"/>
  <c r="AE45" i="15"/>
  <c r="AA45" i="15"/>
  <c r="X45" i="15"/>
  <c r="T45" i="15"/>
  <c r="F45"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AX44" i="15" s="1"/>
  <c r="AZ44" i="15" s="1"/>
  <c r="Y44" i="15"/>
  <c r="X44" i="15"/>
  <c r="W44" i="15"/>
  <c r="V44" i="15"/>
  <c r="U44" i="15"/>
  <c r="T44" i="15"/>
  <c r="S44" i="15"/>
  <c r="AW42" i="15"/>
  <c r="AV42" i="15"/>
  <c r="AU42" i="15"/>
  <c r="AS42" i="15"/>
  <c r="AR42" i="15"/>
  <c r="AQ42" i="15"/>
  <c r="AP42" i="15"/>
  <c r="AO42" i="15"/>
  <c r="AN42" i="15"/>
  <c r="AL42" i="15"/>
  <c r="AK42" i="15"/>
  <c r="AJ42" i="15"/>
  <c r="AI42" i="15"/>
  <c r="AH42" i="15"/>
  <c r="AG42" i="15"/>
  <c r="AE42" i="15"/>
  <c r="AD42" i="15"/>
  <c r="AC42" i="15"/>
  <c r="AB42" i="15"/>
  <c r="AA42" i="15"/>
  <c r="Z42" i="15"/>
  <c r="X42" i="15"/>
  <c r="W42" i="15"/>
  <c r="V42" i="15"/>
  <c r="U42" i="15"/>
  <c r="T42" i="15"/>
  <c r="S42" i="15"/>
  <c r="F42"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AX41" i="15" s="1"/>
  <c r="AZ41" i="15" s="1"/>
  <c r="AW39" i="15"/>
  <c r="AV39" i="15"/>
  <c r="AU39" i="15"/>
  <c r="AT39" i="15"/>
  <c r="AR39" i="15"/>
  <c r="AQ39" i="15"/>
  <c r="AN39" i="15"/>
  <c r="AM39" i="15"/>
  <c r="AK39" i="15"/>
  <c r="AJ39" i="15"/>
  <c r="AG39" i="15"/>
  <c r="AF39" i="15"/>
  <c r="AD39" i="15"/>
  <c r="AC39" i="15"/>
  <c r="Z39" i="15"/>
  <c r="Y39" i="15"/>
  <c r="W39" i="15"/>
  <c r="V39" i="15"/>
  <c r="S39" i="15"/>
  <c r="F39"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AX38" i="15" s="1"/>
  <c r="AZ38" i="15" s="1"/>
  <c r="Y38" i="15"/>
  <c r="X38" i="15"/>
  <c r="W38" i="15"/>
  <c r="V38" i="15"/>
  <c r="U38" i="15"/>
  <c r="T38" i="15"/>
  <c r="S38"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AX36" i="15" s="1"/>
  <c r="AZ36" i="15" s="1"/>
  <c r="F36"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AX35" i="15" s="1"/>
  <c r="AZ35" i="15" s="1"/>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AX33" i="15" s="1"/>
  <c r="AZ33" i="15" s="1"/>
  <c r="F33"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AX32" i="15" s="1"/>
  <c r="AZ32" i="15" s="1"/>
  <c r="T32" i="15"/>
  <c r="S32" i="15"/>
  <c r="AW30" i="15"/>
  <c r="AV30" i="15"/>
  <c r="AU30" i="15"/>
  <c r="AS30" i="15"/>
  <c r="AR30" i="15"/>
  <c r="AQ30" i="15"/>
  <c r="AP30" i="15"/>
  <c r="AO30" i="15"/>
  <c r="AL30" i="15"/>
  <c r="AK30" i="15"/>
  <c r="AJ30" i="15"/>
  <c r="AI30" i="15"/>
  <c r="AH30" i="15"/>
  <c r="AE30" i="15"/>
  <c r="AD30" i="15"/>
  <c r="AC30" i="15"/>
  <c r="AB30" i="15"/>
  <c r="AA30" i="15"/>
  <c r="X30" i="15"/>
  <c r="W30" i="15"/>
  <c r="V30" i="15"/>
  <c r="U30" i="15"/>
  <c r="T30" i="15"/>
  <c r="F30"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AX29" i="15" s="1"/>
  <c r="AZ29" i="15" s="1"/>
  <c r="AW27" i="15"/>
  <c r="AV27" i="15"/>
  <c r="AU27" i="15"/>
  <c r="AT27" i="15"/>
  <c r="AN27" i="15"/>
  <c r="AM27" i="15"/>
  <c r="AG27" i="15"/>
  <c r="AF27" i="15"/>
  <c r="Z27" i="15"/>
  <c r="Y27" i="15"/>
  <c r="S27" i="15"/>
  <c r="F27"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AX26" i="15" s="1"/>
  <c r="AZ26" i="15" s="1"/>
  <c r="T26" i="15"/>
  <c r="S26" i="15"/>
  <c r="B25" i="15"/>
  <c r="B28" i="15" s="1"/>
  <c r="B31" i="15" s="1"/>
  <c r="B34" i="15" s="1"/>
  <c r="B37" i="15" s="1"/>
  <c r="B40" i="15" s="1"/>
  <c r="B43" i="15" s="1"/>
  <c r="B46" i="15" s="1"/>
  <c r="B49" i="15" s="1"/>
  <c r="B52" i="15" s="1"/>
  <c r="B55" i="15" s="1"/>
  <c r="B58" i="15" s="1"/>
  <c r="AW24" i="15"/>
  <c r="AV24" i="15"/>
  <c r="AU24" i="15"/>
  <c r="AS24" i="15"/>
  <c r="AP24" i="15"/>
  <c r="AL24" i="15"/>
  <c r="AI24" i="15"/>
  <c r="AE24" i="15"/>
  <c r="AB24" i="15"/>
  <c r="X24" i="15"/>
  <c r="U24" i="15"/>
  <c r="F24" i="15"/>
  <c r="AV70" i="15" s="1"/>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AX23" i="15" s="1"/>
  <c r="AZ23" i="15" s="1"/>
  <c r="AW20" i="15"/>
  <c r="AW21" i="15" s="1"/>
  <c r="AU20" i="15"/>
  <c r="AU21" i="15" s="1"/>
  <c r="AO20" i="15"/>
  <c r="AO21" i="15" s="1"/>
  <c r="AG20" i="15"/>
  <c r="AG21" i="15" s="1"/>
  <c r="Y20" i="15"/>
  <c r="Y21" i="15" s="1"/>
  <c r="AW19" i="15"/>
  <c r="AV19" i="15"/>
  <c r="AV20" i="15" s="1"/>
  <c r="AV21" i="15" s="1"/>
  <c r="AU19" i="15"/>
  <c r="AX17" i="15"/>
  <c r="BC14" i="15"/>
  <c r="AC2" i="15"/>
  <c r="AM20" i="15" s="1"/>
  <c r="AM21" i="15" s="1"/>
  <c r="S25" i="12"/>
  <c r="Q25" i="12"/>
  <c r="U25" i="12" s="1"/>
  <c r="K25" i="12"/>
  <c r="U24" i="12"/>
  <c r="S24" i="12"/>
  <c r="Q24" i="12"/>
  <c r="K24" i="12"/>
  <c r="S23" i="12"/>
  <c r="Q23" i="12"/>
  <c r="U23" i="12" s="1"/>
  <c r="K23" i="12"/>
  <c r="U22" i="12"/>
  <c r="S22" i="12"/>
  <c r="Q22" i="12"/>
  <c r="K22" i="12"/>
  <c r="S21" i="12"/>
  <c r="Q21" i="12"/>
  <c r="U21" i="12" s="1"/>
  <c r="K21" i="12"/>
  <c r="U20" i="12"/>
  <c r="S20" i="12"/>
  <c r="Q20" i="12"/>
  <c r="K20" i="12"/>
  <c r="S19" i="12"/>
  <c r="Q19" i="12"/>
  <c r="U19" i="12" s="1"/>
  <c r="K19" i="12"/>
  <c r="U18" i="12"/>
  <c r="S18" i="12"/>
  <c r="Q18" i="12"/>
  <c r="K18" i="12"/>
  <c r="S17" i="12"/>
  <c r="Q17" i="12"/>
  <c r="U17" i="12" s="1"/>
  <c r="K17" i="12"/>
  <c r="U16" i="12"/>
  <c r="S16" i="12"/>
  <c r="Q16" i="12"/>
  <c r="K16" i="12"/>
  <c r="S15" i="12"/>
  <c r="Q15" i="12"/>
  <c r="U15" i="12" s="1"/>
  <c r="K15" i="12"/>
  <c r="U14" i="12"/>
  <c r="S14" i="12"/>
  <c r="Q14" i="12"/>
  <c r="K14" i="12"/>
  <c r="S13" i="12"/>
  <c r="Q13" i="12"/>
  <c r="U13" i="12" s="1"/>
  <c r="K13" i="12"/>
  <c r="U12" i="12"/>
  <c r="S12" i="12"/>
  <c r="Q12" i="12"/>
  <c r="K12" i="12"/>
  <c r="S11" i="12"/>
  <c r="Q11" i="12"/>
  <c r="U11" i="12" s="1"/>
  <c r="K11" i="12"/>
  <c r="U10" i="12"/>
  <c r="S10" i="12"/>
  <c r="Q10" i="12"/>
  <c r="K10" i="12"/>
  <c r="S9" i="12"/>
  <c r="Q9" i="12"/>
  <c r="U9" i="12" s="1"/>
  <c r="K9" i="12"/>
  <c r="U8" i="12"/>
  <c r="S8" i="12"/>
  <c r="Q8" i="12"/>
  <c r="K8" i="12"/>
  <c r="S7" i="12"/>
  <c r="Q7" i="12"/>
  <c r="U7" i="12" s="1"/>
  <c r="K7" i="12"/>
  <c r="U6" i="12"/>
  <c r="S6" i="12"/>
  <c r="Q6" i="12"/>
  <c r="K6" i="12"/>
  <c r="AW332" i="11"/>
  <c r="AV332" i="11"/>
  <c r="AU332" i="11"/>
  <c r="AT332" i="11"/>
  <c r="AS332" i="11"/>
  <c r="AR332" i="11"/>
  <c r="AQ332" i="11"/>
  <c r="AP332" i="11"/>
  <c r="AO332" i="11"/>
  <c r="AN332" i="11"/>
  <c r="AM332" i="11"/>
  <c r="AL332" i="11"/>
  <c r="AK332" i="11"/>
  <c r="AJ332" i="11"/>
  <c r="AI332" i="11"/>
  <c r="AH332" i="11"/>
  <c r="AG332" i="11"/>
  <c r="AF332" i="11"/>
  <c r="AE332" i="11"/>
  <c r="AD332" i="11"/>
  <c r="AC332" i="11"/>
  <c r="AB332" i="11"/>
  <c r="AA332" i="11"/>
  <c r="Z332" i="11"/>
  <c r="Y332" i="11"/>
  <c r="X332" i="11"/>
  <c r="W332" i="11"/>
  <c r="V332" i="11"/>
  <c r="U332" i="11"/>
  <c r="T332" i="11"/>
  <c r="S332" i="11"/>
  <c r="AW327" i="11"/>
  <c r="AV327" i="11"/>
  <c r="AU327" i="11"/>
  <c r="AT327" i="11"/>
  <c r="AS327" i="11"/>
  <c r="AR327" i="11"/>
  <c r="AQ327" i="11"/>
  <c r="AP327" i="11"/>
  <c r="AO327" i="11"/>
  <c r="AN327" i="11"/>
  <c r="AM327" i="11"/>
  <c r="AL327" i="11"/>
  <c r="AK327" i="11"/>
  <c r="AJ327" i="11"/>
  <c r="AI327" i="11"/>
  <c r="AH327" i="11"/>
  <c r="AG327" i="11"/>
  <c r="AF327" i="11"/>
  <c r="AE327" i="11"/>
  <c r="AD327" i="11"/>
  <c r="AC327" i="11"/>
  <c r="AB327" i="11"/>
  <c r="AA327" i="11"/>
  <c r="Z327" i="11"/>
  <c r="Y327" i="11"/>
  <c r="X327" i="11"/>
  <c r="W327" i="11"/>
  <c r="V327" i="11"/>
  <c r="U327" i="11"/>
  <c r="T327" i="11"/>
  <c r="S327" i="11"/>
  <c r="AW321" i="11"/>
  <c r="AV321" i="11"/>
  <c r="AU321" i="11"/>
  <c r="AT321" i="11"/>
  <c r="AS321" i="11"/>
  <c r="AR321" i="11"/>
  <c r="AQ321" i="11"/>
  <c r="AP321" i="11"/>
  <c r="AO321" i="11"/>
  <c r="AN321" i="11"/>
  <c r="AM321" i="11"/>
  <c r="AL321" i="11"/>
  <c r="AK321" i="11"/>
  <c r="AJ321" i="11"/>
  <c r="AI321" i="11"/>
  <c r="AH321" i="11"/>
  <c r="AG321" i="11"/>
  <c r="AF321" i="11"/>
  <c r="AE321" i="11"/>
  <c r="AD321" i="11"/>
  <c r="AC321" i="11"/>
  <c r="AB321" i="11"/>
  <c r="AA321" i="11"/>
  <c r="Z321" i="11"/>
  <c r="Y321" i="11"/>
  <c r="X321" i="11"/>
  <c r="W321" i="11"/>
  <c r="V321" i="11"/>
  <c r="AX321" i="11" s="1"/>
  <c r="AZ321" i="11" s="1"/>
  <c r="U321" i="11"/>
  <c r="T321" i="11"/>
  <c r="S321" i="11"/>
  <c r="F321" i="11"/>
  <c r="AW320" i="11"/>
  <c r="AV320" i="11"/>
  <c r="AU320" i="11"/>
  <c r="AT320" i="11"/>
  <c r="AS320" i="11"/>
  <c r="AR320" i="11"/>
  <c r="AQ320" i="11"/>
  <c r="AP320" i="11"/>
  <c r="AO320" i="11"/>
  <c r="AN320" i="11"/>
  <c r="AM320" i="11"/>
  <c r="AL320" i="11"/>
  <c r="AK320" i="11"/>
  <c r="AJ320" i="11"/>
  <c r="AI320" i="11"/>
  <c r="AH320" i="11"/>
  <c r="AG320" i="11"/>
  <c r="AF320" i="11"/>
  <c r="AE320" i="11"/>
  <c r="AD320" i="11"/>
  <c r="AC320" i="11"/>
  <c r="AB320" i="11"/>
  <c r="AA320" i="11"/>
  <c r="Z320" i="11"/>
  <c r="Y320" i="11"/>
  <c r="X320" i="11"/>
  <c r="AX320" i="11" s="1"/>
  <c r="AZ320" i="11" s="1"/>
  <c r="W320" i="11"/>
  <c r="V320" i="11"/>
  <c r="U320" i="11"/>
  <c r="T320" i="11"/>
  <c r="S320" i="11"/>
  <c r="AW318" i="11"/>
  <c r="AV318" i="11"/>
  <c r="AU318" i="11"/>
  <c r="AT318" i="11"/>
  <c r="AS318" i="11"/>
  <c r="AR318" i="11"/>
  <c r="AQ318" i="11"/>
  <c r="AP318" i="11"/>
  <c r="AO318" i="11"/>
  <c r="AN318" i="11"/>
  <c r="AM318" i="11"/>
  <c r="AL318" i="11"/>
  <c r="AK318" i="11"/>
  <c r="AJ318" i="11"/>
  <c r="AI318" i="11"/>
  <c r="AH318" i="11"/>
  <c r="AG318" i="11"/>
  <c r="AF318" i="11"/>
  <c r="AE318" i="11"/>
  <c r="AD318" i="11"/>
  <c r="AC318" i="11"/>
  <c r="AB318" i="11"/>
  <c r="AA318" i="11"/>
  <c r="Z318" i="11"/>
  <c r="Y318" i="11"/>
  <c r="X318" i="11"/>
  <c r="W318" i="11"/>
  <c r="V318" i="11"/>
  <c r="U318" i="11"/>
  <c r="T318" i="11"/>
  <c r="S318" i="11"/>
  <c r="AX318" i="11" s="1"/>
  <c r="AZ318" i="11" s="1"/>
  <c r="F318" i="11"/>
  <c r="AW317" i="11"/>
  <c r="AV317" i="11"/>
  <c r="AU317" i="11"/>
  <c r="AT317" i="11"/>
  <c r="AS317" i="11"/>
  <c r="AR317" i="11"/>
  <c r="AQ317" i="11"/>
  <c r="AP317" i="11"/>
  <c r="AO317" i="11"/>
  <c r="AN317" i="11"/>
  <c r="AM317" i="11"/>
  <c r="AL317" i="11"/>
  <c r="AK317" i="11"/>
  <c r="AJ317" i="11"/>
  <c r="AI317" i="11"/>
  <c r="AH317" i="11"/>
  <c r="AG317" i="11"/>
  <c r="AF317" i="11"/>
  <c r="AE317" i="11"/>
  <c r="AD317" i="11"/>
  <c r="AC317" i="11"/>
  <c r="AB317" i="11"/>
  <c r="AA317" i="11"/>
  <c r="Z317" i="11"/>
  <c r="Y317" i="11"/>
  <c r="X317" i="11"/>
  <c r="W317" i="11"/>
  <c r="V317" i="11"/>
  <c r="U317" i="11"/>
  <c r="T317" i="11"/>
  <c r="S317" i="11"/>
  <c r="AW315" i="11"/>
  <c r="AV315" i="11"/>
  <c r="AU315" i="11"/>
  <c r="AT315" i="11"/>
  <c r="AS315" i="11"/>
  <c r="AR315" i="11"/>
  <c r="AQ315" i="11"/>
  <c r="AP315" i="11"/>
  <c r="AO315" i="11"/>
  <c r="AN315" i="11"/>
  <c r="AM315" i="11"/>
  <c r="AL315" i="11"/>
  <c r="AK315" i="11"/>
  <c r="AJ315" i="11"/>
  <c r="AI315" i="11"/>
  <c r="AH315" i="11"/>
  <c r="AG315" i="11"/>
  <c r="AF315" i="11"/>
  <c r="AE315" i="11"/>
  <c r="AD315" i="11"/>
  <c r="AC315" i="11"/>
  <c r="AB315" i="11"/>
  <c r="AA315" i="11"/>
  <c r="Z315" i="11"/>
  <c r="Y315" i="11"/>
  <c r="X315" i="11"/>
  <c r="W315" i="11"/>
  <c r="V315" i="11"/>
  <c r="AX315" i="11" s="1"/>
  <c r="AZ315" i="11" s="1"/>
  <c r="U315" i="11"/>
  <c r="T315" i="11"/>
  <c r="S315" i="11"/>
  <c r="F315" i="11"/>
  <c r="AW314" i="11"/>
  <c r="AV314" i="11"/>
  <c r="AU314" i="11"/>
  <c r="AT314" i="11"/>
  <c r="AS314" i="11"/>
  <c r="AR314" i="11"/>
  <c r="AQ314" i="11"/>
  <c r="AP314" i="11"/>
  <c r="AO314" i="11"/>
  <c r="AN314" i="11"/>
  <c r="AM314" i="11"/>
  <c r="AL314" i="11"/>
  <c r="AK314" i="11"/>
  <c r="AJ314" i="11"/>
  <c r="AI314" i="11"/>
  <c r="AH314" i="11"/>
  <c r="AG314" i="11"/>
  <c r="AF314" i="11"/>
  <c r="AE314" i="11"/>
  <c r="AD314" i="11"/>
  <c r="AC314" i="11"/>
  <c r="AB314" i="11"/>
  <c r="AA314" i="11"/>
  <c r="Z314" i="11"/>
  <c r="Y314" i="11"/>
  <c r="X314" i="11"/>
  <c r="AX314" i="11" s="1"/>
  <c r="AZ314" i="11" s="1"/>
  <c r="W314" i="11"/>
  <c r="V314" i="11"/>
  <c r="U314" i="11"/>
  <c r="T314" i="11"/>
  <c r="S314" i="11"/>
  <c r="AW312" i="11"/>
  <c r="AV312" i="11"/>
  <c r="AU312" i="11"/>
  <c r="AT312" i="11"/>
  <c r="AS312" i="11"/>
  <c r="AR312" i="11"/>
  <c r="AQ312" i="11"/>
  <c r="AP312" i="11"/>
  <c r="AO312" i="11"/>
  <c r="AN312" i="11"/>
  <c r="AM312" i="11"/>
  <c r="AL312" i="11"/>
  <c r="AK312" i="11"/>
  <c r="AJ312" i="11"/>
  <c r="AI312" i="11"/>
  <c r="AH312" i="11"/>
  <c r="AG312" i="11"/>
  <c r="AF312" i="11"/>
  <c r="AE312" i="11"/>
  <c r="AD312" i="11"/>
  <c r="AC312" i="11"/>
  <c r="AB312" i="11"/>
  <c r="AA312" i="11"/>
  <c r="Z312" i="11"/>
  <c r="Y312" i="11"/>
  <c r="X312" i="11"/>
  <c r="W312" i="11"/>
  <c r="V312" i="11"/>
  <c r="U312" i="11"/>
  <c r="T312" i="11"/>
  <c r="S312" i="11"/>
  <c r="AX312" i="11" s="1"/>
  <c r="AZ312" i="11" s="1"/>
  <c r="F312" i="11"/>
  <c r="AW311" i="11"/>
  <c r="AV311" i="11"/>
  <c r="AU311" i="11"/>
  <c r="AT311" i="11"/>
  <c r="AS311" i="11"/>
  <c r="AR311" i="11"/>
  <c r="AQ311" i="11"/>
  <c r="AP311" i="11"/>
  <c r="AO311" i="11"/>
  <c r="AN311" i="11"/>
  <c r="AM311" i="11"/>
  <c r="AL311" i="11"/>
  <c r="AK311" i="11"/>
  <c r="AJ311" i="11"/>
  <c r="AI311" i="11"/>
  <c r="AH311" i="11"/>
  <c r="AG311" i="11"/>
  <c r="AF311" i="11"/>
  <c r="AE311" i="11"/>
  <c r="AD311" i="11"/>
  <c r="AC311" i="11"/>
  <c r="AB311" i="11"/>
  <c r="AA311" i="11"/>
  <c r="Z311" i="11"/>
  <c r="Y311" i="11"/>
  <c r="X311" i="11"/>
  <c r="W311" i="11"/>
  <c r="V311" i="11"/>
  <c r="U311" i="11"/>
  <c r="T311" i="11"/>
  <c r="S311" i="11"/>
  <c r="AW309" i="11"/>
  <c r="AV309" i="11"/>
  <c r="AU309" i="11"/>
  <c r="AT309" i="11"/>
  <c r="AS309" i="11"/>
  <c r="AR309" i="11"/>
  <c r="AQ309" i="11"/>
  <c r="AP309" i="11"/>
  <c r="AO309" i="11"/>
  <c r="AN309" i="11"/>
  <c r="AM309" i="11"/>
  <c r="AL309" i="11"/>
  <c r="AK309" i="11"/>
  <c r="AJ309" i="11"/>
  <c r="AI309" i="11"/>
  <c r="AH309" i="11"/>
  <c r="AG309" i="11"/>
  <c r="AF309" i="11"/>
  <c r="AE309" i="11"/>
  <c r="AD309" i="11"/>
  <c r="AC309" i="11"/>
  <c r="AB309" i="11"/>
  <c r="AA309" i="11"/>
  <c r="Z309" i="11"/>
  <c r="Y309" i="11"/>
  <c r="X309" i="11"/>
  <c r="W309" i="11"/>
  <c r="V309" i="11"/>
  <c r="AX309" i="11" s="1"/>
  <c r="AZ309" i="11" s="1"/>
  <c r="U309" i="11"/>
  <c r="T309" i="11"/>
  <c r="S309" i="11"/>
  <c r="F309" i="11"/>
  <c r="AW308" i="11"/>
  <c r="AV308" i="11"/>
  <c r="AU308" i="11"/>
  <c r="AT308" i="11"/>
  <c r="AS308" i="11"/>
  <c r="AR308" i="11"/>
  <c r="AQ308" i="11"/>
  <c r="AP308" i="11"/>
  <c r="AO308" i="11"/>
  <c r="AN308" i="11"/>
  <c r="AM308" i="11"/>
  <c r="AL308" i="11"/>
  <c r="AK308" i="11"/>
  <c r="AJ308" i="11"/>
  <c r="AI308" i="11"/>
  <c r="AH308" i="11"/>
  <c r="AG308" i="11"/>
  <c r="AF308" i="11"/>
  <c r="AE308" i="11"/>
  <c r="AD308" i="11"/>
  <c r="AC308" i="11"/>
  <c r="AB308" i="11"/>
  <c r="AA308" i="11"/>
  <c r="Z308" i="11"/>
  <c r="Y308" i="11"/>
  <c r="X308" i="11"/>
  <c r="AX308" i="11" s="1"/>
  <c r="AZ308" i="11" s="1"/>
  <c r="W308" i="11"/>
  <c r="V308" i="11"/>
  <c r="U308" i="11"/>
  <c r="T308" i="11"/>
  <c r="S308" i="11"/>
  <c r="AW306" i="11"/>
  <c r="AV306" i="11"/>
  <c r="AU306" i="11"/>
  <c r="AT306" i="11"/>
  <c r="AS306" i="11"/>
  <c r="AR306" i="11"/>
  <c r="AQ306" i="11"/>
  <c r="AP306" i="11"/>
  <c r="AO306" i="11"/>
  <c r="AN306" i="11"/>
  <c r="AM306" i="11"/>
  <c r="AL306" i="11"/>
  <c r="AK306" i="11"/>
  <c r="AJ306" i="11"/>
  <c r="AI306" i="11"/>
  <c r="AH306" i="11"/>
  <c r="AG306" i="11"/>
  <c r="AF306" i="11"/>
  <c r="AE306" i="11"/>
  <c r="AD306" i="11"/>
  <c r="AC306" i="11"/>
  <c r="AB306" i="11"/>
  <c r="AA306" i="11"/>
  <c r="Z306" i="11"/>
  <c r="Y306" i="11"/>
  <c r="X306" i="11"/>
  <c r="W306" i="11"/>
  <c r="V306" i="11"/>
  <c r="U306" i="11"/>
  <c r="T306" i="11"/>
  <c r="S306" i="11"/>
  <c r="AX306" i="11" s="1"/>
  <c r="AZ306" i="11" s="1"/>
  <c r="F306" i="11"/>
  <c r="AW305" i="11"/>
  <c r="AV305" i="11"/>
  <c r="AU305" i="11"/>
  <c r="AT305" i="11"/>
  <c r="AS305" i="11"/>
  <c r="AR305" i="11"/>
  <c r="AQ305" i="11"/>
  <c r="AP305" i="11"/>
  <c r="AO305" i="11"/>
  <c r="AN305" i="11"/>
  <c r="AM305" i="11"/>
  <c r="AL305" i="11"/>
  <c r="AK305" i="11"/>
  <c r="AJ305" i="11"/>
  <c r="AI305" i="11"/>
  <c r="AH305" i="11"/>
  <c r="AG305" i="11"/>
  <c r="AF305" i="11"/>
  <c r="AE305" i="11"/>
  <c r="AD305" i="11"/>
  <c r="AC305" i="11"/>
  <c r="AB305" i="11"/>
  <c r="AA305" i="11"/>
  <c r="Z305" i="11"/>
  <c r="Y305" i="11"/>
  <c r="X305" i="11"/>
  <c r="W305" i="11"/>
  <c r="V305" i="11"/>
  <c r="U305" i="11"/>
  <c r="T305" i="11"/>
  <c r="S305" i="11"/>
  <c r="AX305" i="11" s="1"/>
  <c r="AZ305" i="11" s="1"/>
  <c r="AW303" i="11"/>
  <c r="AV303" i="11"/>
  <c r="AU303" i="11"/>
  <c r="AT303" i="11"/>
  <c r="AS303" i="11"/>
  <c r="AR303" i="11"/>
  <c r="AQ303" i="11"/>
  <c r="AP303" i="11"/>
  <c r="AO303" i="11"/>
  <c r="AN303" i="11"/>
  <c r="AM303" i="11"/>
  <c r="AL303" i="11"/>
  <c r="AK303" i="11"/>
  <c r="AJ303" i="11"/>
  <c r="AI303" i="11"/>
  <c r="AH303" i="11"/>
  <c r="AG303" i="11"/>
  <c r="AF303" i="11"/>
  <c r="AE303" i="11"/>
  <c r="AD303" i="11"/>
  <c r="AC303" i="11"/>
  <c r="AB303" i="11"/>
  <c r="AA303" i="11"/>
  <c r="Z303" i="11"/>
  <c r="Y303" i="11"/>
  <c r="X303" i="11"/>
  <c r="W303" i="11"/>
  <c r="V303" i="11"/>
  <c r="AX303" i="11" s="1"/>
  <c r="AZ303" i="11" s="1"/>
  <c r="U303" i="11"/>
  <c r="T303" i="11"/>
  <c r="S303" i="11"/>
  <c r="F303" i="11"/>
  <c r="AW302" i="11"/>
  <c r="AV302" i="11"/>
  <c r="AU302" i="11"/>
  <c r="AT302" i="11"/>
  <c r="AS302" i="11"/>
  <c r="AR302" i="11"/>
  <c r="AQ302" i="11"/>
  <c r="AP302" i="11"/>
  <c r="AO302" i="11"/>
  <c r="AN302" i="11"/>
  <c r="AM302" i="11"/>
  <c r="AL302" i="11"/>
  <c r="AK302" i="11"/>
  <c r="AJ302" i="11"/>
  <c r="AI302" i="11"/>
  <c r="AH302" i="11"/>
  <c r="AG302" i="11"/>
  <c r="AF302" i="11"/>
  <c r="AE302" i="11"/>
  <c r="AD302" i="11"/>
  <c r="AC302" i="11"/>
  <c r="AB302" i="11"/>
  <c r="AA302" i="11"/>
  <c r="Z302" i="11"/>
  <c r="Y302" i="11"/>
  <c r="X302" i="11"/>
  <c r="AX302" i="11" s="1"/>
  <c r="AZ302" i="11" s="1"/>
  <c r="W302" i="11"/>
  <c r="V302" i="11"/>
  <c r="U302" i="11"/>
  <c r="T302" i="11"/>
  <c r="S302" i="11"/>
  <c r="AW300" i="11"/>
  <c r="AV300" i="11"/>
  <c r="AU300" i="11"/>
  <c r="AT300" i="11"/>
  <c r="AS300" i="11"/>
  <c r="AR300" i="11"/>
  <c r="AQ300" i="11"/>
  <c r="AP300" i="11"/>
  <c r="AO300" i="11"/>
  <c r="AN300" i="11"/>
  <c r="AM300" i="11"/>
  <c r="AL300" i="11"/>
  <c r="AK300" i="11"/>
  <c r="AJ300" i="11"/>
  <c r="AI300" i="11"/>
  <c r="AH300" i="11"/>
  <c r="AG300" i="11"/>
  <c r="AF300" i="11"/>
  <c r="AE300" i="11"/>
  <c r="AD300" i="11"/>
  <c r="AC300" i="11"/>
  <c r="AB300" i="11"/>
  <c r="AA300" i="11"/>
  <c r="Z300" i="11"/>
  <c r="Y300" i="11"/>
  <c r="X300" i="11"/>
  <c r="W300" i="11"/>
  <c r="V300" i="11"/>
  <c r="U300" i="11"/>
  <c r="T300" i="11"/>
  <c r="S300" i="11"/>
  <c r="AX300" i="11" s="1"/>
  <c r="AZ300" i="11" s="1"/>
  <c r="F300" i="11"/>
  <c r="AW299" i="11"/>
  <c r="AV299" i="11"/>
  <c r="AU299" i="11"/>
  <c r="AT299" i="11"/>
  <c r="AS299" i="11"/>
  <c r="AR299" i="11"/>
  <c r="AQ299" i="11"/>
  <c r="AP299" i="11"/>
  <c r="AO299" i="11"/>
  <c r="AN299" i="11"/>
  <c r="AM299" i="11"/>
  <c r="AL299" i="11"/>
  <c r="AK299" i="11"/>
  <c r="AJ299" i="11"/>
  <c r="AI299" i="11"/>
  <c r="AH299" i="11"/>
  <c r="AG299" i="11"/>
  <c r="AF299" i="11"/>
  <c r="AE299" i="11"/>
  <c r="AD299" i="11"/>
  <c r="AC299" i="11"/>
  <c r="AB299" i="11"/>
  <c r="AA299" i="11"/>
  <c r="Z299" i="11"/>
  <c r="Y299" i="11"/>
  <c r="X299" i="11"/>
  <c r="W299" i="11"/>
  <c r="V299" i="11"/>
  <c r="U299" i="11"/>
  <c r="T299" i="11"/>
  <c r="S299" i="11"/>
  <c r="AX299" i="11" s="1"/>
  <c r="AZ299" i="11" s="1"/>
  <c r="AW297" i="11"/>
  <c r="AV297" i="11"/>
  <c r="AU297" i="11"/>
  <c r="AT297" i="11"/>
  <c r="AS297" i="11"/>
  <c r="AR297" i="11"/>
  <c r="AQ297" i="11"/>
  <c r="AP297" i="11"/>
  <c r="AO297" i="11"/>
  <c r="AN297" i="11"/>
  <c r="AM297" i="11"/>
  <c r="AL297" i="11"/>
  <c r="AK297" i="11"/>
  <c r="AJ297" i="11"/>
  <c r="AI297" i="11"/>
  <c r="AH297" i="11"/>
  <c r="AG297" i="11"/>
  <c r="AF297" i="11"/>
  <c r="AE297" i="11"/>
  <c r="AD297" i="11"/>
  <c r="AC297" i="11"/>
  <c r="AB297" i="11"/>
  <c r="AA297" i="11"/>
  <c r="Z297" i="11"/>
  <c r="Y297" i="11"/>
  <c r="X297" i="11"/>
  <c r="W297" i="11"/>
  <c r="V297" i="11"/>
  <c r="AX297" i="11" s="1"/>
  <c r="AZ297" i="11" s="1"/>
  <c r="U297" i="11"/>
  <c r="T297" i="11"/>
  <c r="S297" i="11"/>
  <c r="F297" i="11"/>
  <c r="AW296" i="11"/>
  <c r="AV296" i="11"/>
  <c r="AU296" i="11"/>
  <c r="AT296" i="11"/>
  <c r="AS296" i="11"/>
  <c r="AR296" i="11"/>
  <c r="AQ296" i="11"/>
  <c r="AP296" i="11"/>
  <c r="AO296" i="11"/>
  <c r="AN296" i="11"/>
  <c r="AM296" i="11"/>
  <c r="AL296" i="11"/>
  <c r="AK296" i="11"/>
  <c r="AJ296" i="11"/>
  <c r="AI296" i="11"/>
  <c r="AH296" i="11"/>
  <c r="AG296" i="11"/>
  <c r="AF296" i="11"/>
  <c r="AE296" i="11"/>
  <c r="AD296" i="11"/>
  <c r="AC296" i="11"/>
  <c r="AB296" i="11"/>
  <c r="AA296" i="11"/>
  <c r="Z296" i="11"/>
  <c r="Y296" i="11"/>
  <c r="X296" i="11"/>
  <c r="AX296" i="11" s="1"/>
  <c r="AZ296" i="11" s="1"/>
  <c r="W296" i="11"/>
  <c r="V296" i="11"/>
  <c r="U296" i="11"/>
  <c r="T296" i="11"/>
  <c r="S296" i="11"/>
  <c r="AW294" i="11"/>
  <c r="AV294" i="11"/>
  <c r="AU294" i="11"/>
  <c r="AT294" i="11"/>
  <c r="AS294" i="11"/>
  <c r="AR294" i="11"/>
  <c r="AQ294" i="11"/>
  <c r="AP294" i="11"/>
  <c r="AO294" i="11"/>
  <c r="AN294" i="11"/>
  <c r="AM294" i="11"/>
  <c r="AL294" i="11"/>
  <c r="AK294" i="11"/>
  <c r="AJ294" i="11"/>
  <c r="AI294" i="11"/>
  <c r="AH294" i="11"/>
  <c r="AG294" i="11"/>
  <c r="AF294" i="11"/>
  <c r="AE294" i="11"/>
  <c r="AD294" i="11"/>
  <c r="AC294" i="11"/>
  <c r="AB294" i="11"/>
  <c r="AA294" i="11"/>
  <c r="Z294" i="11"/>
  <c r="Y294" i="11"/>
  <c r="X294" i="11"/>
  <c r="W294" i="11"/>
  <c r="V294" i="11"/>
  <c r="U294" i="11"/>
  <c r="T294" i="11"/>
  <c r="S294" i="11"/>
  <c r="AX294" i="11" s="1"/>
  <c r="AZ294" i="11" s="1"/>
  <c r="F294" i="11"/>
  <c r="AW293" i="11"/>
  <c r="AV293" i="11"/>
  <c r="AU293" i="11"/>
  <c r="AT293" i="11"/>
  <c r="AS293" i="11"/>
  <c r="AR293" i="11"/>
  <c r="AQ293" i="11"/>
  <c r="AP293" i="11"/>
  <c r="AO293" i="11"/>
  <c r="AN293" i="11"/>
  <c r="AM293" i="11"/>
  <c r="AL293" i="11"/>
  <c r="AK293" i="11"/>
  <c r="AJ293" i="11"/>
  <c r="AI293" i="11"/>
  <c r="AH293" i="11"/>
  <c r="AG293" i="11"/>
  <c r="AF293" i="11"/>
  <c r="AE293" i="11"/>
  <c r="AD293" i="11"/>
  <c r="AC293" i="11"/>
  <c r="AB293" i="11"/>
  <c r="AA293" i="11"/>
  <c r="Z293" i="11"/>
  <c r="Y293" i="11"/>
  <c r="X293" i="11"/>
  <c r="W293" i="11"/>
  <c r="V293" i="11"/>
  <c r="U293" i="11"/>
  <c r="T293" i="11"/>
  <c r="S293" i="11"/>
  <c r="AX293" i="11" s="1"/>
  <c r="AZ293" i="11" s="1"/>
  <c r="AW291" i="11"/>
  <c r="AV291" i="11"/>
  <c r="AU291" i="11"/>
  <c r="AT291" i="11"/>
  <c r="AS291" i="11"/>
  <c r="AR291" i="11"/>
  <c r="AQ291" i="11"/>
  <c r="AP291" i="11"/>
  <c r="AO291" i="11"/>
  <c r="AN291" i="11"/>
  <c r="AM291" i="11"/>
  <c r="AL291" i="11"/>
  <c r="AK291" i="11"/>
  <c r="AJ291" i="11"/>
  <c r="AI291" i="11"/>
  <c r="AH291" i="11"/>
  <c r="AG291" i="11"/>
  <c r="AF291" i="11"/>
  <c r="AE291" i="11"/>
  <c r="AD291" i="11"/>
  <c r="AC291" i="11"/>
  <c r="AB291" i="11"/>
  <c r="AA291" i="11"/>
  <c r="Z291" i="11"/>
  <c r="Y291" i="11"/>
  <c r="X291" i="11"/>
  <c r="W291" i="11"/>
  <c r="V291" i="11"/>
  <c r="AX291" i="11" s="1"/>
  <c r="AZ291" i="11" s="1"/>
  <c r="U291" i="11"/>
  <c r="T291" i="11"/>
  <c r="S291" i="11"/>
  <c r="F291" i="11"/>
  <c r="AW290" i="11"/>
  <c r="AV290" i="11"/>
  <c r="AU290" i="11"/>
  <c r="AT290" i="11"/>
  <c r="AS290" i="11"/>
  <c r="AR290" i="11"/>
  <c r="AQ290" i="11"/>
  <c r="AP290" i="11"/>
  <c r="AO290" i="11"/>
  <c r="AN290" i="11"/>
  <c r="AM290" i="11"/>
  <c r="AL290" i="11"/>
  <c r="AK290" i="11"/>
  <c r="AJ290" i="11"/>
  <c r="AI290" i="11"/>
  <c r="AH290" i="11"/>
  <c r="AG290" i="11"/>
  <c r="AF290" i="11"/>
  <c r="AE290" i="11"/>
  <c r="AD290" i="11"/>
  <c r="AC290" i="11"/>
  <c r="AB290" i="11"/>
  <c r="AA290" i="11"/>
  <c r="Z290" i="11"/>
  <c r="Y290" i="11"/>
  <c r="X290" i="11"/>
  <c r="AX290" i="11" s="1"/>
  <c r="AZ290" i="11" s="1"/>
  <c r="W290" i="11"/>
  <c r="V290" i="11"/>
  <c r="U290" i="11"/>
  <c r="T290" i="11"/>
  <c r="S290" i="11"/>
  <c r="AW288" i="11"/>
  <c r="AV288" i="11"/>
  <c r="AU288" i="11"/>
  <c r="AT288" i="11"/>
  <c r="AS288" i="11"/>
  <c r="AR288" i="11"/>
  <c r="AQ288" i="11"/>
  <c r="AP288" i="11"/>
  <c r="AO288" i="11"/>
  <c r="AN288" i="11"/>
  <c r="AM288" i="11"/>
  <c r="AL288" i="11"/>
  <c r="AK288" i="11"/>
  <c r="AJ288" i="11"/>
  <c r="AI288" i="11"/>
  <c r="AH288" i="11"/>
  <c r="AG288" i="11"/>
  <c r="AF288" i="11"/>
  <c r="AE288" i="11"/>
  <c r="AD288" i="11"/>
  <c r="AC288" i="11"/>
  <c r="AB288" i="11"/>
  <c r="AA288" i="11"/>
  <c r="Z288" i="11"/>
  <c r="Y288" i="11"/>
  <c r="X288" i="11"/>
  <c r="W288" i="11"/>
  <c r="V288" i="11"/>
  <c r="U288" i="11"/>
  <c r="T288" i="11"/>
  <c r="S288" i="11"/>
  <c r="AX288" i="11" s="1"/>
  <c r="AZ288" i="11" s="1"/>
  <c r="F288" i="11"/>
  <c r="AW287" i="11"/>
  <c r="AV287" i="11"/>
  <c r="AU287" i="11"/>
  <c r="AT287" i="11"/>
  <c r="AS287" i="11"/>
  <c r="AR287" i="11"/>
  <c r="AQ287" i="11"/>
  <c r="AP287" i="11"/>
  <c r="AO287" i="11"/>
  <c r="AN287" i="11"/>
  <c r="AM287" i="11"/>
  <c r="AL287" i="11"/>
  <c r="AK287" i="11"/>
  <c r="AJ287" i="11"/>
  <c r="AI287" i="11"/>
  <c r="AH287" i="11"/>
  <c r="AG287" i="11"/>
  <c r="AF287" i="11"/>
  <c r="AE287" i="11"/>
  <c r="AD287" i="11"/>
  <c r="AC287" i="11"/>
  <c r="AB287" i="11"/>
  <c r="AA287" i="11"/>
  <c r="Z287" i="11"/>
  <c r="Y287" i="11"/>
  <c r="X287" i="11"/>
  <c r="W287" i="11"/>
  <c r="V287" i="11"/>
  <c r="U287" i="11"/>
  <c r="T287" i="11"/>
  <c r="S287" i="11"/>
  <c r="AX287" i="11" s="1"/>
  <c r="AZ287" i="11" s="1"/>
  <c r="AW285" i="11"/>
  <c r="AV285" i="11"/>
  <c r="AU285" i="11"/>
  <c r="AT285" i="11"/>
  <c r="AS285" i="11"/>
  <c r="AR285" i="11"/>
  <c r="AQ285" i="11"/>
  <c r="AP285" i="11"/>
  <c r="AO285" i="11"/>
  <c r="AN285" i="11"/>
  <c r="AM285" i="11"/>
  <c r="AL285" i="11"/>
  <c r="AK285" i="11"/>
  <c r="AJ285" i="11"/>
  <c r="AI285" i="11"/>
  <c r="AH285" i="11"/>
  <c r="AG285" i="11"/>
  <c r="AF285" i="11"/>
  <c r="AE285" i="11"/>
  <c r="AD285" i="11"/>
  <c r="AC285" i="11"/>
  <c r="AB285" i="11"/>
  <c r="AA285" i="11"/>
  <c r="Z285" i="11"/>
  <c r="Y285" i="11"/>
  <c r="X285" i="11"/>
  <c r="W285" i="11"/>
  <c r="V285" i="11"/>
  <c r="AX285" i="11" s="1"/>
  <c r="AZ285" i="11" s="1"/>
  <c r="U285" i="11"/>
  <c r="T285" i="11"/>
  <c r="S285" i="11"/>
  <c r="F285" i="11"/>
  <c r="AW284" i="11"/>
  <c r="AV284" i="11"/>
  <c r="AU284" i="11"/>
  <c r="AT284" i="11"/>
  <c r="AS284" i="11"/>
  <c r="AR284" i="11"/>
  <c r="AQ284" i="11"/>
  <c r="AP284" i="11"/>
  <c r="AO284" i="11"/>
  <c r="AN284" i="11"/>
  <c r="AM284" i="11"/>
  <c r="AL284" i="11"/>
  <c r="AK284" i="11"/>
  <c r="AJ284" i="11"/>
  <c r="AI284" i="11"/>
  <c r="AH284" i="11"/>
  <c r="AG284" i="11"/>
  <c r="AF284" i="11"/>
  <c r="AE284" i="11"/>
  <c r="AD284" i="11"/>
  <c r="AC284" i="11"/>
  <c r="AB284" i="11"/>
  <c r="AA284" i="11"/>
  <c r="Z284" i="11"/>
  <c r="Y284" i="11"/>
  <c r="X284" i="11"/>
  <c r="AX284" i="11" s="1"/>
  <c r="AZ284" i="11" s="1"/>
  <c r="W284" i="11"/>
  <c r="V284" i="11"/>
  <c r="U284" i="11"/>
  <c r="T284" i="11"/>
  <c r="S284" i="11"/>
  <c r="AW282" i="11"/>
  <c r="AV282" i="11"/>
  <c r="AU282" i="11"/>
  <c r="AT282" i="11"/>
  <c r="AS282" i="11"/>
  <c r="AR282" i="11"/>
  <c r="AQ282" i="11"/>
  <c r="AP282" i="11"/>
  <c r="AO282" i="11"/>
  <c r="AN282" i="11"/>
  <c r="AM282" i="11"/>
  <c r="AL282" i="11"/>
  <c r="AK282" i="11"/>
  <c r="AJ282" i="11"/>
  <c r="AI282" i="11"/>
  <c r="AH282" i="11"/>
  <c r="AG282" i="11"/>
  <c r="AF282" i="11"/>
  <c r="AE282" i="11"/>
  <c r="AD282" i="11"/>
  <c r="AC282" i="11"/>
  <c r="AB282" i="11"/>
  <c r="AA282" i="11"/>
  <c r="Z282" i="11"/>
  <c r="Y282" i="11"/>
  <c r="X282" i="11"/>
  <c r="W282" i="11"/>
  <c r="V282" i="11"/>
  <c r="U282" i="11"/>
  <c r="T282" i="11"/>
  <c r="S282" i="11"/>
  <c r="AX282" i="11" s="1"/>
  <c r="AZ282" i="11" s="1"/>
  <c r="F282" i="11"/>
  <c r="AW281" i="11"/>
  <c r="AV281" i="11"/>
  <c r="AU281" i="11"/>
  <c r="AT281" i="11"/>
  <c r="AS281" i="11"/>
  <c r="AR281" i="11"/>
  <c r="AQ281" i="11"/>
  <c r="AP281" i="11"/>
  <c r="AO281" i="11"/>
  <c r="AN281" i="11"/>
  <c r="AM281" i="11"/>
  <c r="AL281" i="11"/>
  <c r="AK281" i="11"/>
  <c r="AJ281" i="11"/>
  <c r="AI281" i="11"/>
  <c r="AH281" i="11"/>
  <c r="AG281" i="11"/>
  <c r="AF281" i="11"/>
  <c r="AE281" i="11"/>
  <c r="AD281" i="11"/>
  <c r="AC281" i="11"/>
  <c r="AB281" i="11"/>
  <c r="AA281" i="11"/>
  <c r="Z281" i="11"/>
  <c r="Y281" i="11"/>
  <c r="X281" i="11"/>
  <c r="W281" i="11"/>
  <c r="V281" i="11"/>
  <c r="U281" i="11"/>
  <c r="T281" i="11"/>
  <c r="S281" i="11"/>
  <c r="AX281" i="11" s="1"/>
  <c r="AZ281" i="11" s="1"/>
  <c r="AW279" i="11"/>
  <c r="AV279" i="11"/>
  <c r="AU279" i="11"/>
  <c r="AT279" i="11"/>
  <c r="AS279" i="11"/>
  <c r="AR279" i="11"/>
  <c r="AQ279" i="11"/>
  <c r="AP279" i="11"/>
  <c r="AO279" i="11"/>
  <c r="AN279" i="11"/>
  <c r="AM279" i="11"/>
  <c r="AL279" i="11"/>
  <c r="AK279" i="11"/>
  <c r="AJ279" i="11"/>
  <c r="AI279" i="11"/>
  <c r="AH279" i="11"/>
  <c r="AG279" i="11"/>
  <c r="AF279" i="11"/>
  <c r="AE279" i="11"/>
  <c r="AD279" i="11"/>
  <c r="AC279" i="11"/>
  <c r="AB279" i="11"/>
  <c r="AA279" i="11"/>
  <c r="Z279" i="11"/>
  <c r="Y279" i="11"/>
  <c r="X279" i="11"/>
  <c r="W279" i="11"/>
  <c r="V279" i="11"/>
  <c r="AX279" i="11" s="1"/>
  <c r="AZ279" i="11" s="1"/>
  <c r="U279" i="11"/>
  <c r="T279" i="11"/>
  <c r="S279" i="11"/>
  <c r="F279" i="11"/>
  <c r="AW278" i="11"/>
  <c r="AV278" i="11"/>
  <c r="AU278" i="11"/>
  <c r="AT278" i="11"/>
  <c r="AS278" i="11"/>
  <c r="AR278" i="11"/>
  <c r="AQ278" i="11"/>
  <c r="AP278" i="11"/>
  <c r="AO278" i="11"/>
  <c r="AN278" i="11"/>
  <c r="AM278" i="11"/>
  <c r="AL278" i="11"/>
  <c r="AK278" i="11"/>
  <c r="AJ278" i="11"/>
  <c r="AI278" i="11"/>
  <c r="AH278" i="11"/>
  <c r="AG278" i="11"/>
  <c r="AF278" i="11"/>
  <c r="AE278" i="11"/>
  <c r="AD278" i="11"/>
  <c r="AC278" i="11"/>
  <c r="AB278" i="11"/>
  <c r="AA278" i="11"/>
  <c r="Z278" i="11"/>
  <c r="Y278" i="11"/>
  <c r="X278" i="11"/>
  <c r="AX278" i="11" s="1"/>
  <c r="AZ278" i="11" s="1"/>
  <c r="W278" i="11"/>
  <c r="V278" i="11"/>
  <c r="U278" i="11"/>
  <c r="T278" i="11"/>
  <c r="S278" i="11"/>
  <c r="AW276" i="11"/>
  <c r="AV276" i="11"/>
  <c r="AU276" i="11"/>
  <c r="AT276" i="11"/>
  <c r="AS276" i="11"/>
  <c r="AR276" i="11"/>
  <c r="AQ276" i="11"/>
  <c r="AP276" i="11"/>
  <c r="AO276" i="11"/>
  <c r="AN276" i="11"/>
  <c r="AM276" i="11"/>
  <c r="AL276" i="11"/>
  <c r="AK276" i="11"/>
  <c r="AJ276" i="11"/>
  <c r="AI276" i="11"/>
  <c r="AH276" i="11"/>
  <c r="AG276" i="11"/>
  <c r="AF276" i="11"/>
  <c r="AE276" i="11"/>
  <c r="AD276" i="11"/>
  <c r="AC276" i="11"/>
  <c r="AB276" i="11"/>
  <c r="AA276" i="11"/>
  <c r="Z276" i="11"/>
  <c r="Y276" i="11"/>
  <c r="X276" i="11"/>
  <c r="W276" i="11"/>
  <c r="V276" i="11"/>
  <c r="U276" i="11"/>
  <c r="T276" i="11"/>
  <c r="S276" i="11"/>
  <c r="AX276" i="11" s="1"/>
  <c r="AZ276" i="11" s="1"/>
  <c r="F276" i="11"/>
  <c r="AW275" i="11"/>
  <c r="AV275" i="11"/>
  <c r="AU275" i="11"/>
  <c r="AT275" i="11"/>
  <c r="AS275" i="11"/>
  <c r="AR275" i="11"/>
  <c r="AQ275" i="11"/>
  <c r="AP275" i="11"/>
  <c r="AO275" i="11"/>
  <c r="AN275" i="11"/>
  <c r="AM275" i="11"/>
  <c r="AL275" i="11"/>
  <c r="AK275" i="11"/>
  <c r="AJ275" i="11"/>
  <c r="AI275" i="11"/>
  <c r="AH275" i="11"/>
  <c r="AG275" i="11"/>
  <c r="AF275" i="11"/>
  <c r="AE275" i="11"/>
  <c r="AD275" i="11"/>
  <c r="AC275" i="11"/>
  <c r="AB275" i="11"/>
  <c r="AA275" i="11"/>
  <c r="Z275" i="11"/>
  <c r="Y275" i="11"/>
  <c r="X275" i="11"/>
  <c r="W275" i="11"/>
  <c r="V275" i="11"/>
  <c r="U275" i="11"/>
  <c r="T275" i="11"/>
  <c r="S275" i="11"/>
  <c r="AX275" i="11" s="1"/>
  <c r="AZ275" i="11" s="1"/>
  <c r="AW273" i="11"/>
  <c r="AV273" i="11"/>
  <c r="AU273" i="11"/>
  <c r="AT273" i="11"/>
  <c r="AS273" i="11"/>
  <c r="AR273" i="11"/>
  <c r="AQ273" i="11"/>
  <c r="AP273" i="11"/>
  <c r="AO273" i="11"/>
  <c r="AN273" i="11"/>
  <c r="AM273" i="11"/>
  <c r="AL273" i="11"/>
  <c r="AK273" i="11"/>
  <c r="AJ273" i="11"/>
  <c r="AI273" i="11"/>
  <c r="AH273" i="11"/>
  <c r="AG273" i="11"/>
  <c r="AF273" i="11"/>
  <c r="AE273" i="11"/>
  <c r="AD273" i="11"/>
  <c r="AC273" i="11"/>
  <c r="AB273" i="11"/>
  <c r="AA273" i="11"/>
  <c r="Z273" i="11"/>
  <c r="Y273" i="11"/>
  <c r="X273" i="11"/>
  <c r="W273" i="11"/>
  <c r="V273" i="11"/>
  <c r="AX273" i="11" s="1"/>
  <c r="AZ273" i="11" s="1"/>
  <c r="U273" i="11"/>
  <c r="T273" i="11"/>
  <c r="S273" i="11"/>
  <c r="F273" i="11"/>
  <c r="AW272" i="11"/>
  <c r="AV272" i="11"/>
  <c r="AU272" i="11"/>
  <c r="AT272" i="11"/>
  <c r="AS272" i="11"/>
  <c r="AR272" i="11"/>
  <c r="AQ272" i="11"/>
  <c r="AP272" i="11"/>
  <c r="AO272" i="11"/>
  <c r="AN272" i="11"/>
  <c r="AM272" i="11"/>
  <c r="AL272" i="11"/>
  <c r="AK272" i="11"/>
  <c r="AJ272" i="11"/>
  <c r="AI272" i="11"/>
  <c r="AH272" i="11"/>
  <c r="AG272" i="11"/>
  <c r="AF272" i="11"/>
  <c r="AE272" i="11"/>
  <c r="AD272" i="11"/>
  <c r="AC272" i="11"/>
  <c r="AB272" i="11"/>
  <c r="AA272" i="11"/>
  <c r="Z272" i="11"/>
  <c r="Y272" i="11"/>
  <c r="X272" i="11"/>
  <c r="AX272" i="11" s="1"/>
  <c r="AZ272" i="11" s="1"/>
  <c r="W272" i="11"/>
  <c r="V272" i="11"/>
  <c r="U272" i="11"/>
  <c r="T272" i="11"/>
  <c r="S272" i="11"/>
  <c r="AW270" i="11"/>
  <c r="AV270" i="11"/>
  <c r="AU270" i="11"/>
  <c r="AT270" i="11"/>
  <c r="AS270" i="11"/>
  <c r="AR270" i="11"/>
  <c r="AQ270" i="11"/>
  <c r="AP270" i="11"/>
  <c r="AO270" i="11"/>
  <c r="AN270" i="11"/>
  <c r="AM270" i="11"/>
  <c r="AL270" i="11"/>
  <c r="AK270" i="11"/>
  <c r="AJ270" i="11"/>
  <c r="AI270" i="11"/>
  <c r="AH270" i="11"/>
  <c r="AG270" i="11"/>
  <c r="AF270" i="11"/>
  <c r="AE270" i="11"/>
  <c r="AD270" i="11"/>
  <c r="AC270" i="11"/>
  <c r="AB270" i="11"/>
  <c r="AA270" i="11"/>
  <c r="Z270" i="11"/>
  <c r="Y270" i="11"/>
  <c r="X270" i="11"/>
  <c r="W270" i="11"/>
  <c r="V270" i="11"/>
  <c r="U270" i="11"/>
  <c r="T270" i="11"/>
  <c r="S270" i="11"/>
  <c r="AX270" i="11" s="1"/>
  <c r="AZ270" i="11" s="1"/>
  <c r="F270" i="11"/>
  <c r="AW269" i="11"/>
  <c r="AV269" i="11"/>
  <c r="AU269" i="11"/>
  <c r="AT269" i="11"/>
  <c r="AS269" i="11"/>
  <c r="AR269" i="11"/>
  <c r="AQ269" i="11"/>
  <c r="AP269" i="11"/>
  <c r="AO269" i="11"/>
  <c r="AN269" i="11"/>
  <c r="AM269" i="11"/>
  <c r="AL269" i="11"/>
  <c r="AK269" i="11"/>
  <c r="AJ269" i="11"/>
  <c r="AI269" i="11"/>
  <c r="AH269" i="11"/>
  <c r="AG269" i="11"/>
  <c r="AF269" i="11"/>
  <c r="AE269" i="11"/>
  <c r="AD269" i="11"/>
  <c r="AC269" i="11"/>
  <c r="AB269" i="11"/>
  <c r="AA269" i="11"/>
  <c r="Z269" i="11"/>
  <c r="Y269" i="11"/>
  <c r="X269" i="11"/>
  <c r="W269" i="11"/>
  <c r="V269" i="11"/>
  <c r="U269" i="11"/>
  <c r="T269" i="11"/>
  <c r="S269" i="11"/>
  <c r="AX269" i="11" s="1"/>
  <c r="AZ269" i="11" s="1"/>
  <c r="AW267" i="11"/>
  <c r="AV267" i="11"/>
  <c r="AU267" i="11"/>
  <c r="AT267" i="11"/>
  <c r="AS267" i="11"/>
  <c r="AR267" i="11"/>
  <c r="AQ267" i="11"/>
  <c r="AP267" i="11"/>
  <c r="AO267" i="11"/>
  <c r="AN267" i="11"/>
  <c r="AM267" i="11"/>
  <c r="AL267" i="11"/>
  <c r="AK267" i="11"/>
  <c r="AJ267" i="11"/>
  <c r="AI267" i="11"/>
  <c r="AH267" i="11"/>
  <c r="AG267" i="11"/>
  <c r="AF267" i="11"/>
  <c r="AE267" i="11"/>
  <c r="AD267" i="11"/>
  <c r="AC267" i="11"/>
  <c r="AB267" i="11"/>
  <c r="AA267" i="11"/>
  <c r="Z267" i="11"/>
  <c r="Y267" i="11"/>
  <c r="X267" i="11"/>
  <c r="W267" i="11"/>
  <c r="V267" i="11"/>
  <c r="AX267" i="11" s="1"/>
  <c r="AZ267" i="11" s="1"/>
  <c r="U267" i="11"/>
  <c r="T267" i="11"/>
  <c r="S267" i="11"/>
  <c r="F267" i="11"/>
  <c r="AW266" i="11"/>
  <c r="AV266" i="11"/>
  <c r="AU266" i="11"/>
  <c r="AT266" i="11"/>
  <c r="AS266" i="11"/>
  <c r="AR266" i="11"/>
  <c r="AQ266" i="11"/>
  <c r="AP266" i="11"/>
  <c r="AO266" i="11"/>
  <c r="AN266" i="11"/>
  <c r="AM266" i="11"/>
  <c r="AL266" i="11"/>
  <c r="AK266" i="11"/>
  <c r="AJ266" i="11"/>
  <c r="AI266" i="11"/>
  <c r="AH266" i="11"/>
  <c r="AG266" i="11"/>
  <c r="AF266" i="11"/>
  <c r="AE266" i="11"/>
  <c r="AD266" i="11"/>
  <c r="AC266" i="11"/>
  <c r="AB266" i="11"/>
  <c r="AA266" i="11"/>
  <c r="Z266" i="11"/>
  <c r="Y266" i="11"/>
  <c r="X266" i="11"/>
  <c r="AX266" i="11" s="1"/>
  <c r="AZ266" i="11" s="1"/>
  <c r="W266" i="11"/>
  <c r="V266" i="11"/>
  <c r="U266" i="11"/>
  <c r="T266" i="11"/>
  <c r="S266" i="11"/>
  <c r="AW264" i="11"/>
  <c r="AV264" i="11"/>
  <c r="AU264" i="11"/>
  <c r="AT264" i="11"/>
  <c r="AS264" i="11"/>
  <c r="AR264" i="11"/>
  <c r="AQ264" i="11"/>
  <c r="AP264" i="11"/>
  <c r="AO264" i="11"/>
  <c r="AN264" i="11"/>
  <c r="AM264" i="11"/>
  <c r="AL264" i="11"/>
  <c r="AK264" i="11"/>
  <c r="AJ264" i="11"/>
  <c r="AI264" i="11"/>
  <c r="AH264" i="11"/>
  <c r="AG264" i="11"/>
  <c r="AF264" i="11"/>
  <c r="AE264" i="11"/>
  <c r="AD264" i="11"/>
  <c r="AC264" i="11"/>
  <c r="AB264" i="11"/>
  <c r="AA264" i="11"/>
  <c r="Z264" i="11"/>
  <c r="Y264" i="11"/>
  <c r="X264" i="11"/>
  <c r="W264" i="11"/>
  <c r="V264" i="11"/>
  <c r="U264" i="11"/>
  <c r="T264" i="11"/>
  <c r="S264" i="11"/>
  <c r="AX264" i="11" s="1"/>
  <c r="AZ264" i="11" s="1"/>
  <c r="F264" i="11"/>
  <c r="AW263" i="11"/>
  <c r="AV263" i="11"/>
  <c r="AU263" i="11"/>
  <c r="AT263" i="11"/>
  <c r="AS263" i="11"/>
  <c r="AR263" i="11"/>
  <c r="AQ263" i="11"/>
  <c r="AP263" i="11"/>
  <c r="AO263" i="11"/>
  <c r="AN263" i="11"/>
  <c r="AM263" i="11"/>
  <c r="AL263" i="11"/>
  <c r="AK263" i="11"/>
  <c r="AJ263" i="11"/>
  <c r="AI263" i="11"/>
  <c r="AH263" i="11"/>
  <c r="AG263" i="11"/>
  <c r="AF263" i="11"/>
  <c r="AE263" i="11"/>
  <c r="AD263" i="11"/>
  <c r="AC263" i="11"/>
  <c r="AB263" i="11"/>
  <c r="AA263" i="11"/>
  <c r="Z263" i="11"/>
  <c r="Y263" i="11"/>
  <c r="X263" i="11"/>
  <c r="W263" i="11"/>
  <c r="V263" i="11"/>
  <c r="U263" i="11"/>
  <c r="T263" i="11"/>
  <c r="S263" i="11"/>
  <c r="AX263" i="11" s="1"/>
  <c r="AZ263" i="11" s="1"/>
  <c r="AW261" i="11"/>
  <c r="AV261" i="11"/>
  <c r="AU261" i="11"/>
  <c r="AT261" i="11"/>
  <c r="AS261" i="11"/>
  <c r="AR261" i="11"/>
  <c r="AQ261" i="11"/>
  <c r="AP261" i="11"/>
  <c r="AO261" i="11"/>
  <c r="AN261" i="11"/>
  <c r="AM261" i="11"/>
  <c r="AL261" i="11"/>
  <c r="AK261" i="11"/>
  <c r="AJ261" i="11"/>
  <c r="AI261" i="11"/>
  <c r="AH261" i="11"/>
  <c r="AG261" i="11"/>
  <c r="AF261" i="11"/>
  <c r="AE261" i="11"/>
  <c r="AD261" i="11"/>
  <c r="AC261" i="11"/>
  <c r="AB261" i="11"/>
  <c r="AA261" i="11"/>
  <c r="Z261" i="11"/>
  <c r="Y261" i="11"/>
  <c r="X261" i="11"/>
  <c r="W261" i="11"/>
  <c r="V261" i="11"/>
  <c r="AX261" i="11" s="1"/>
  <c r="AZ261" i="11" s="1"/>
  <c r="U261" i="11"/>
  <c r="T261" i="11"/>
  <c r="S261" i="11"/>
  <c r="F261" i="11"/>
  <c r="AW260" i="11"/>
  <c r="AV260" i="11"/>
  <c r="AU260" i="11"/>
  <c r="AT260" i="11"/>
  <c r="AS260" i="11"/>
  <c r="AR260" i="11"/>
  <c r="AQ260" i="11"/>
  <c r="AP260" i="11"/>
  <c r="AO260" i="11"/>
  <c r="AN260" i="11"/>
  <c r="AM260" i="11"/>
  <c r="AL260" i="11"/>
  <c r="AK260" i="11"/>
  <c r="AJ260" i="11"/>
  <c r="AI260" i="11"/>
  <c r="AH260" i="11"/>
  <c r="AG260" i="11"/>
  <c r="AF260" i="11"/>
  <c r="AE260" i="11"/>
  <c r="AD260" i="11"/>
  <c r="AC260" i="11"/>
  <c r="AB260" i="11"/>
  <c r="AA260" i="11"/>
  <c r="Z260" i="11"/>
  <c r="Y260" i="11"/>
  <c r="X260" i="11"/>
  <c r="W260" i="11"/>
  <c r="V260" i="11"/>
  <c r="U260" i="11"/>
  <c r="T260" i="11"/>
  <c r="S260" i="11"/>
  <c r="AW258" i="11"/>
  <c r="AV258" i="11"/>
  <c r="AU258" i="11"/>
  <c r="AT258" i="11"/>
  <c r="AS258" i="11"/>
  <c r="AR258" i="11"/>
  <c r="AQ258" i="11"/>
  <c r="AP258" i="11"/>
  <c r="AO258" i="11"/>
  <c r="AN258" i="11"/>
  <c r="AM258" i="11"/>
  <c r="AL258" i="11"/>
  <c r="AK258" i="11"/>
  <c r="AJ258" i="11"/>
  <c r="AI258" i="11"/>
  <c r="AH258" i="11"/>
  <c r="AG258" i="11"/>
  <c r="AF258" i="11"/>
  <c r="AE258" i="11"/>
  <c r="AD258" i="11"/>
  <c r="AC258" i="11"/>
  <c r="AB258" i="11"/>
  <c r="AA258" i="11"/>
  <c r="Z258" i="11"/>
  <c r="Y258" i="11"/>
  <c r="X258" i="11"/>
  <c r="W258" i="11"/>
  <c r="V258" i="11"/>
  <c r="U258" i="11"/>
  <c r="T258" i="11"/>
  <c r="S258" i="11"/>
  <c r="AX258" i="11" s="1"/>
  <c r="AZ258" i="11" s="1"/>
  <c r="F258" i="11"/>
  <c r="AW257" i="11"/>
  <c r="AV257" i="11"/>
  <c r="AU257" i="11"/>
  <c r="AT257" i="11"/>
  <c r="AS257" i="11"/>
  <c r="AR257" i="11"/>
  <c r="AQ257" i="11"/>
  <c r="AP257" i="11"/>
  <c r="AO257" i="11"/>
  <c r="AN257" i="11"/>
  <c r="AM257" i="11"/>
  <c r="AL257" i="11"/>
  <c r="AK257" i="11"/>
  <c r="AJ257" i="11"/>
  <c r="AI257" i="11"/>
  <c r="AH257" i="11"/>
  <c r="AG257" i="11"/>
  <c r="AF257" i="11"/>
  <c r="AE257" i="11"/>
  <c r="AD257" i="11"/>
  <c r="AC257" i="11"/>
  <c r="AB257" i="11"/>
  <c r="AA257" i="11"/>
  <c r="Z257" i="11"/>
  <c r="Y257" i="11"/>
  <c r="X257" i="11"/>
  <c r="W257" i="11"/>
  <c r="V257" i="11"/>
  <c r="U257" i="11"/>
  <c r="T257" i="11"/>
  <c r="S257" i="11"/>
  <c r="AX257" i="11" s="1"/>
  <c r="AZ257" i="11" s="1"/>
  <c r="AW255" i="11"/>
  <c r="AV255" i="11"/>
  <c r="AU255" i="11"/>
  <c r="AT255" i="11"/>
  <c r="AS255" i="11"/>
  <c r="AR255" i="11"/>
  <c r="AQ255" i="11"/>
  <c r="AP255" i="11"/>
  <c r="AO255" i="11"/>
  <c r="AN255" i="11"/>
  <c r="AM255" i="11"/>
  <c r="AL255" i="11"/>
  <c r="AK255" i="11"/>
  <c r="AJ255" i="11"/>
  <c r="AI255" i="11"/>
  <c r="AH255" i="11"/>
  <c r="AG255" i="11"/>
  <c r="AF255" i="11"/>
  <c r="AE255" i="11"/>
  <c r="AD255" i="11"/>
  <c r="AC255" i="11"/>
  <c r="AB255" i="11"/>
  <c r="AA255" i="11"/>
  <c r="Z255" i="11"/>
  <c r="Y255" i="11"/>
  <c r="X255" i="11"/>
  <c r="W255" i="11"/>
  <c r="V255" i="11"/>
  <c r="AX255" i="11" s="1"/>
  <c r="AZ255" i="11" s="1"/>
  <c r="U255" i="11"/>
  <c r="T255" i="11"/>
  <c r="S255" i="11"/>
  <c r="F255" i="11"/>
  <c r="AW254" i="11"/>
  <c r="AV254" i="11"/>
  <c r="AU254" i="11"/>
  <c r="AT254" i="11"/>
  <c r="AS254" i="11"/>
  <c r="AR254" i="11"/>
  <c r="AQ254" i="11"/>
  <c r="AP254" i="11"/>
  <c r="AO254" i="11"/>
  <c r="AN254" i="11"/>
  <c r="AM254" i="11"/>
  <c r="AL254" i="11"/>
  <c r="AK254" i="11"/>
  <c r="AJ254" i="11"/>
  <c r="AI254" i="11"/>
  <c r="AH254" i="11"/>
  <c r="AG254" i="11"/>
  <c r="AF254" i="11"/>
  <c r="AE254" i="11"/>
  <c r="AD254" i="11"/>
  <c r="AC254" i="11"/>
  <c r="AB254" i="11"/>
  <c r="AA254" i="11"/>
  <c r="Z254" i="11"/>
  <c r="Y254" i="11"/>
  <c r="X254" i="11"/>
  <c r="W254" i="11"/>
  <c r="V254" i="11"/>
  <c r="U254" i="11"/>
  <c r="T254" i="11"/>
  <c r="S254" i="11"/>
  <c r="AW252" i="11"/>
  <c r="AV252" i="11"/>
  <c r="AU252" i="11"/>
  <c r="AT252" i="11"/>
  <c r="AS252" i="11"/>
  <c r="AR252" i="11"/>
  <c r="AQ252" i="11"/>
  <c r="AP252" i="11"/>
  <c r="AO252" i="11"/>
  <c r="AN252" i="11"/>
  <c r="AM252" i="11"/>
  <c r="AL252" i="11"/>
  <c r="AK252" i="11"/>
  <c r="AJ252" i="11"/>
  <c r="AI252" i="11"/>
  <c r="AH252" i="11"/>
  <c r="AG252" i="11"/>
  <c r="AF252" i="11"/>
  <c r="AE252" i="11"/>
  <c r="AD252" i="11"/>
  <c r="AC252" i="11"/>
  <c r="AB252" i="11"/>
  <c r="AA252" i="11"/>
  <c r="Z252" i="11"/>
  <c r="Y252" i="11"/>
  <c r="X252" i="11"/>
  <c r="W252" i="11"/>
  <c r="V252" i="11"/>
  <c r="U252" i="11"/>
  <c r="T252" i="11"/>
  <c r="S252" i="11"/>
  <c r="AX252" i="11" s="1"/>
  <c r="AZ252" i="11" s="1"/>
  <c r="F252" i="11"/>
  <c r="AW251" i="11"/>
  <c r="AV251" i="11"/>
  <c r="AU251" i="11"/>
  <c r="AT251" i="11"/>
  <c r="AS251" i="11"/>
  <c r="AR251" i="11"/>
  <c r="AQ251" i="11"/>
  <c r="AP251" i="11"/>
  <c r="AO251" i="11"/>
  <c r="AN251" i="11"/>
  <c r="AM251" i="11"/>
  <c r="AL251" i="11"/>
  <c r="AK251" i="11"/>
  <c r="AJ251" i="11"/>
  <c r="AI251" i="11"/>
  <c r="AH251" i="11"/>
  <c r="AG251" i="11"/>
  <c r="AF251" i="11"/>
  <c r="AE251" i="11"/>
  <c r="AD251" i="11"/>
  <c r="AC251" i="11"/>
  <c r="AB251" i="11"/>
  <c r="AA251" i="11"/>
  <c r="Z251" i="11"/>
  <c r="Y251" i="11"/>
  <c r="X251" i="11"/>
  <c r="W251" i="11"/>
  <c r="V251" i="11"/>
  <c r="U251" i="11"/>
  <c r="T251" i="11"/>
  <c r="S251" i="11"/>
  <c r="AX251" i="11" s="1"/>
  <c r="AZ251" i="11" s="1"/>
  <c r="AW249" i="11"/>
  <c r="AV249" i="11"/>
  <c r="AU249" i="11"/>
  <c r="AT249" i="11"/>
  <c r="AS249" i="11"/>
  <c r="AR249" i="11"/>
  <c r="AQ249" i="11"/>
  <c r="AP249" i="11"/>
  <c r="AO249" i="11"/>
  <c r="AN249" i="11"/>
  <c r="AM249" i="11"/>
  <c r="AL249" i="11"/>
  <c r="AK249" i="11"/>
  <c r="AJ249" i="11"/>
  <c r="AI249" i="11"/>
  <c r="AH249" i="11"/>
  <c r="AG249" i="11"/>
  <c r="AF249" i="11"/>
  <c r="AE249" i="11"/>
  <c r="AD249" i="11"/>
  <c r="AC249" i="11"/>
  <c r="AB249" i="11"/>
  <c r="AA249" i="11"/>
  <c r="Z249" i="11"/>
  <c r="Y249" i="11"/>
  <c r="X249" i="11"/>
  <c r="W249" i="11"/>
  <c r="V249" i="11"/>
  <c r="AX249" i="11" s="1"/>
  <c r="AZ249" i="11" s="1"/>
  <c r="U249" i="11"/>
  <c r="T249" i="11"/>
  <c r="S249" i="11"/>
  <c r="F249" i="11"/>
  <c r="AW248" i="11"/>
  <c r="AV248" i="11"/>
  <c r="AU248" i="11"/>
  <c r="AT248" i="11"/>
  <c r="AS248" i="11"/>
  <c r="AR248" i="11"/>
  <c r="AQ248" i="11"/>
  <c r="AP248" i="11"/>
  <c r="AO248" i="11"/>
  <c r="AN248" i="11"/>
  <c r="AM248" i="11"/>
  <c r="AL248" i="11"/>
  <c r="AK248" i="11"/>
  <c r="AJ248" i="11"/>
  <c r="AI248" i="11"/>
  <c r="AH248" i="11"/>
  <c r="AG248" i="11"/>
  <c r="AF248" i="11"/>
  <c r="AE248" i="11"/>
  <c r="AD248" i="11"/>
  <c r="AC248" i="11"/>
  <c r="AB248" i="11"/>
  <c r="AA248" i="11"/>
  <c r="Z248" i="11"/>
  <c r="Y248" i="11"/>
  <c r="X248" i="11"/>
  <c r="W248" i="11"/>
  <c r="V248" i="11"/>
  <c r="U248" i="11"/>
  <c r="T248" i="11"/>
  <c r="S248" i="11"/>
  <c r="AW246" i="11"/>
  <c r="AV246" i="11"/>
  <c r="AU246" i="11"/>
  <c r="AT246" i="11"/>
  <c r="AS246" i="11"/>
  <c r="AR246" i="11"/>
  <c r="AQ246" i="11"/>
  <c r="AP246" i="11"/>
  <c r="AO246" i="11"/>
  <c r="AN246" i="11"/>
  <c r="AM246" i="11"/>
  <c r="AL246" i="11"/>
  <c r="AK246" i="11"/>
  <c r="AJ246" i="11"/>
  <c r="AI246" i="11"/>
  <c r="AH246" i="11"/>
  <c r="AG246" i="11"/>
  <c r="AF246" i="11"/>
  <c r="AE246" i="11"/>
  <c r="AD246" i="11"/>
  <c r="AC246" i="11"/>
  <c r="AB246" i="11"/>
  <c r="AA246" i="11"/>
  <c r="Z246" i="11"/>
  <c r="Y246" i="11"/>
  <c r="X246" i="11"/>
  <c r="W246" i="11"/>
  <c r="V246" i="11"/>
  <c r="U246" i="11"/>
  <c r="T246" i="11"/>
  <c r="S246" i="11"/>
  <c r="AX246" i="11" s="1"/>
  <c r="AZ246" i="11" s="1"/>
  <c r="F246" i="11"/>
  <c r="AW245" i="11"/>
  <c r="AV245" i="11"/>
  <c r="AU245" i="11"/>
  <c r="AT245" i="11"/>
  <c r="AS245" i="11"/>
  <c r="AR245" i="11"/>
  <c r="AQ245" i="11"/>
  <c r="AP245" i="11"/>
  <c r="AO245" i="11"/>
  <c r="AN245" i="11"/>
  <c r="AM245" i="11"/>
  <c r="AL245" i="11"/>
  <c r="AK245" i="11"/>
  <c r="AJ245" i="11"/>
  <c r="AI245" i="11"/>
  <c r="AH245" i="11"/>
  <c r="AG245" i="11"/>
  <c r="AF245" i="11"/>
  <c r="AE245" i="11"/>
  <c r="AD245" i="11"/>
  <c r="AC245" i="11"/>
  <c r="AB245" i="11"/>
  <c r="AA245" i="11"/>
  <c r="Z245" i="11"/>
  <c r="Y245" i="11"/>
  <c r="X245" i="11"/>
  <c r="W245" i="11"/>
  <c r="V245" i="11"/>
  <c r="U245" i="11"/>
  <c r="T245" i="11"/>
  <c r="S245" i="11"/>
  <c r="AX245" i="11" s="1"/>
  <c r="AZ245" i="11" s="1"/>
  <c r="AW243" i="11"/>
  <c r="AV243" i="11"/>
  <c r="AU243" i="11"/>
  <c r="AT243" i="11"/>
  <c r="AS243" i="11"/>
  <c r="AR243" i="11"/>
  <c r="AQ243" i="11"/>
  <c r="AP243" i="11"/>
  <c r="AO243" i="11"/>
  <c r="AN243" i="11"/>
  <c r="AM243" i="11"/>
  <c r="AL243" i="11"/>
  <c r="AK243" i="11"/>
  <c r="AJ243" i="11"/>
  <c r="AI243" i="11"/>
  <c r="AH243" i="11"/>
  <c r="AG243" i="11"/>
  <c r="AF243" i="11"/>
  <c r="AE243" i="11"/>
  <c r="AD243" i="11"/>
  <c r="AC243" i="11"/>
  <c r="AB243" i="11"/>
  <c r="AA243" i="11"/>
  <c r="Z243" i="11"/>
  <c r="Y243" i="11"/>
  <c r="X243" i="11"/>
  <c r="W243" i="11"/>
  <c r="V243" i="11"/>
  <c r="AX243" i="11" s="1"/>
  <c r="AZ243" i="11" s="1"/>
  <c r="U243" i="11"/>
  <c r="T243" i="11"/>
  <c r="S243" i="11"/>
  <c r="F243" i="11"/>
  <c r="AW242" i="11"/>
  <c r="AV242" i="11"/>
  <c r="AU242" i="11"/>
  <c r="AT242" i="11"/>
  <c r="AS242" i="11"/>
  <c r="AR242" i="11"/>
  <c r="AQ242" i="11"/>
  <c r="AP242" i="11"/>
  <c r="AO242" i="11"/>
  <c r="AN242" i="11"/>
  <c r="AM242" i="11"/>
  <c r="AL242" i="11"/>
  <c r="AK242" i="11"/>
  <c r="AJ242" i="11"/>
  <c r="AI242" i="11"/>
  <c r="AH242" i="11"/>
  <c r="AG242" i="11"/>
  <c r="AF242" i="11"/>
  <c r="AE242" i="11"/>
  <c r="AD242" i="11"/>
  <c r="AC242" i="11"/>
  <c r="AB242" i="11"/>
  <c r="AA242" i="11"/>
  <c r="Z242" i="11"/>
  <c r="Y242" i="11"/>
  <c r="X242" i="11"/>
  <c r="W242" i="11"/>
  <c r="V242" i="11"/>
  <c r="U242" i="11"/>
  <c r="T242" i="11"/>
  <c r="S242" i="11"/>
  <c r="AW240" i="11"/>
  <c r="AV240" i="11"/>
  <c r="AU240" i="11"/>
  <c r="AT240" i="11"/>
  <c r="AS240" i="11"/>
  <c r="AR240" i="11"/>
  <c r="AQ240" i="11"/>
  <c r="AP240" i="11"/>
  <c r="AO240" i="11"/>
  <c r="AN240" i="11"/>
  <c r="AM240" i="11"/>
  <c r="AL240" i="11"/>
  <c r="AK240" i="11"/>
  <c r="AJ240" i="11"/>
  <c r="AI240" i="11"/>
  <c r="AH240" i="11"/>
  <c r="AG240" i="11"/>
  <c r="AF240" i="11"/>
  <c r="AE240" i="11"/>
  <c r="AD240" i="11"/>
  <c r="AC240" i="11"/>
  <c r="AB240" i="11"/>
  <c r="AA240" i="11"/>
  <c r="Z240" i="11"/>
  <c r="Y240" i="11"/>
  <c r="X240" i="11"/>
  <c r="W240" i="11"/>
  <c r="V240" i="11"/>
  <c r="U240" i="11"/>
  <c r="T240" i="11"/>
  <c r="S240" i="11"/>
  <c r="AX240" i="11" s="1"/>
  <c r="AZ240" i="11" s="1"/>
  <c r="F240" i="11"/>
  <c r="AW239" i="11"/>
  <c r="AV239" i="11"/>
  <c r="AU239" i="11"/>
  <c r="AT239" i="11"/>
  <c r="AS239" i="11"/>
  <c r="AR239" i="11"/>
  <c r="AQ239" i="11"/>
  <c r="AP239" i="11"/>
  <c r="AO239" i="11"/>
  <c r="AN239" i="11"/>
  <c r="AM239" i="11"/>
  <c r="AL239" i="11"/>
  <c r="AK239" i="11"/>
  <c r="AJ239" i="11"/>
  <c r="AI239" i="11"/>
  <c r="AH239" i="11"/>
  <c r="AG239" i="11"/>
  <c r="AF239" i="11"/>
  <c r="AE239" i="11"/>
  <c r="AD239" i="11"/>
  <c r="AC239" i="11"/>
  <c r="AB239" i="11"/>
  <c r="AA239" i="11"/>
  <c r="Z239" i="11"/>
  <c r="Y239" i="11"/>
  <c r="X239" i="11"/>
  <c r="W239" i="11"/>
  <c r="V239" i="11"/>
  <c r="U239" i="11"/>
  <c r="T239" i="11"/>
  <c r="S239" i="11"/>
  <c r="AX239" i="11" s="1"/>
  <c r="AZ239" i="11" s="1"/>
  <c r="AW237" i="11"/>
  <c r="AV237" i="11"/>
  <c r="AU237" i="11"/>
  <c r="AT237" i="11"/>
  <c r="AS237" i="11"/>
  <c r="AR237" i="11"/>
  <c r="AQ237" i="11"/>
  <c r="AP237" i="11"/>
  <c r="AO237" i="11"/>
  <c r="AN237" i="11"/>
  <c r="AM237" i="11"/>
  <c r="AL237" i="11"/>
  <c r="AK237" i="11"/>
  <c r="AJ237" i="11"/>
  <c r="AI237" i="11"/>
  <c r="AH237" i="11"/>
  <c r="AG237" i="11"/>
  <c r="AF237" i="11"/>
  <c r="AE237" i="11"/>
  <c r="AD237" i="11"/>
  <c r="AC237" i="11"/>
  <c r="AB237" i="11"/>
  <c r="AA237" i="11"/>
  <c r="Z237" i="11"/>
  <c r="Y237" i="11"/>
  <c r="X237" i="11"/>
  <c r="W237" i="11"/>
  <c r="V237" i="11"/>
  <c r="AX237" i="11" s="1"/>
  <c r="AZ237" i="11" s="1"/>
  <c r="U237" i="11"/>
  <c r="T237" i="11"/>
  <c r="S237" i="11"/>
  <c r="F237" i="11"/>
  <c r="AW236" i="11"/>
  <c r="AV236" i="11"/>
  <c r="AU236" i="11"/>
  <c r="AT236" i="11"/>
  <c r="AS236" i="11"/>
  <c r="AR236" i="11"/>
  <c r="AQ236" i="11"/>
  <c r="AP236" i="11"/>
  <c r="AO236" i="11"/>
  <c r="AN236" i="11"/>
  <c r="AM236" i="11"/>
  <c r="AL236" i="11"/>
  <c r="AK236" i="11"/>
  <c r="AJ236" i="11"/>
  <c r="AI236" i="11"/>
  <c r="AH236" i="11"/>
  <c r="AG236" i="11"/>
  <c r="AF236" i="11"/>
  <c r="AE236" i="11"/>
  <c r="AD236" i="11"/>
  <c r="AC236" i="11"/>
  <c r="AB236" i="11"/>
  <c r="AA236" i="11"/>
  <c r="Z236" i="11"/>
  <c r="Y236" i="11"/>
  <c r="X236" i="11"/>
  <c r="W236" i="11"/>
  <c r="V236" i="11"/>
  <c r="U236" i="11"/>
  <c r="T236" i="11"/>
  <c r="S236" i="11"/>
  <c r="AW234" i="11"/>
  <c r="AV234" i="11"/>
  <c r="AU234" i="11"/>
  <c r="AT234" i="11"/>
  <c r="AS234" i="11"/>
  <c r="AR234" i="11"/>
  <c r="AQ234" i="11"/>
  <c r="AP234" i="11"/>
  <c r="AO234" i="11"/>
  <c r="AN234" i="11"/>
  <c r="AM234" i="11"/>
  <c r="AL234" i="11"/>
  <c r="AK234" i="11"/>
  <c r="AJ234" i="11"/>
  <c r="AI234" i="11"/>
  <c r="AH234" i="11"/>
  <c r="AG234" i="11"/>
  <c r="AF234" i="11"/>
  <c r="AE234" i="11"/>
  <c r="AD234" i="11"/>
  <c r="AC234" i="11"/>
  <c r="AB234" i="11"/>
  <c r="AA234" i="11"/>
  <c r="Z234" i="11"/>
  <c r="Y234" i="11"/>
  <c r="X234" i="11"/>
  <c r="W234" i="11"/>
  <c r="V234" i="11"/>
  <c r="U234" i="11"/>
  <c r="T234" i="11"/>
  <c r="S234" i="11"/>
  <c r="AX234" i="11" s="1"/>
  <c r="AZ234" i="11" s="1"/>
  <c r="F234" i="11"/>
  <c r="AW233" i="11"/>
  <c r="AV233" i="11"/>
  <c r="AU233" i="11"/>
  <c r="AT233" i="11"/>
  <c r="AS233" i="11"/>
  <c r="AR233" i="11"/>
  <c r="AQ233" i="11"/>
  <c r="AP233" i="11"/>
  <c r="AO233" i="11"/>
  <c r="AN233" i="11"/>
  <c r="AM233" i="11"/>
  <c r="AL233" i="11"/>
  <c r="AK233" i="11"/>
  <c r="AJ233" i="11"/>
  <c r="AI233" i="11"/>
  <c r="AH233" i="11"/>
  <c r="AG233" i="11"/>
  <c r="AF233" i="11"/>
  <c r="AE233" i="11"/>
  <c r="AD233" i="11"/>
  <c r="AC233" i="11"/>
  <c r="AB233" i="11"/>
  <c r="AA233" i="11"/>
  <c r="Z233" i="11"/>
  <c r="Y233" i="11"/>
  <c r="X233" i="11"/>
  <c r="W233" i="11"/>
  <c r="V233" i="11"/>
  <c r="U233" i="11"/>
  <c r="T233" i="11"/>
  <c r="S233" i="11"/>
  <c r="AX233" i="11" s="1"/>
  <c r="AZ233" i="11" s="1"/>
  <c r="AW231" i="11"/>
  <c r="AV231" i="11"/>
  <c r="AU231" i="11"/>
  <c r="AT231" i="11"/>
  <c r="AS231" i="11"/>
  <c r="AR231" i="11"/>
  <c r="AQ231" i="11"/>
  <c r="AP231" i="11"/>
  <c r="AO231" i="11"/>
  <c r="AN231" i="11"/>
  <c r="AM231" i="11"/>
  <c r="AL231" i="11"/>
  <c r="AK231" i="11"/>
  <c r="AJ231" i="11"/>
  <c r="AI231" i="11"/>
  <c r="AH231" i="11"/>
  <c r="AG231" i="11"/>
  <c r="AF231" i="11"/>
  <c r="AE231" i="11"/>
  <c r="AD231" i="11"/>
  <c r="AC231" i="11"/>
  <c r="AB231" i="11"/>
  <c r="AA231" i="11"/>
  <c r="Z231" i="11"/>
  <c r="Y231" i="11"/>
  <c r="X231" i="11"/>
  <c r="W231" i="11"/>
  <c r="V231" i="11"/>
  <c r="AX231" i="11" s="1"/>
  <c r="AZ231" i="11" s="1"/>
  <c r="U231" i="11"/>
  <c r="T231" i="11"/>
  <c r="S231" i="11"/>
  <c r="F231" i="11"/>
  <c r="AW230" i="11"/>
  <c r="AV230" i="11"/>
  <c r="AU230" i="11"/>
  <c r="AT230" i="11"/>
  <c r="AS230" i="11"/>
  <c r="AR230" i="11"/>
  <c r="AQ230" i="11"/>
  <c r="AP230" i="11"/>
  <c r="AO230" i="11"/>
  <c r="AN230" i="11"/>
  <c r="AM230" i="11"/>
  <c r="AL230" i="11"/>
  <c r="AK230" i="11"/>
  <c r="AJ230" i="11"/>
  <c r="AI230" i="11"/>
  <c r="AH230" i="11"/>
  <c r="AG230" i="11"/>
  <c r="AF230" i="11"/>
  <c r="AE230" i="11"/>
  <c r="AD230" i="11"/>
  <c r="AC230" i="11"/>
  <c r="AB230" i="11"/>
  <c r="AA230" i="11"/>
  <c r="Z230" i="11"/>
  <c r="Y230" i="11"/>
  <c r="X230" i="11"/>
  <c r="W230" i="11"/>
  <c r="V230" i="11"/>
  <c r="U230" i="11"/>
  <c r="T230" i="11"/>
  <c r="S230" i="11"/>
  <c r="AW228" i="11"/>
  <c r="AV228" i="11"/>
  <c r="AU228" i="11"/>
  <c r="AT228" i="11"/>
  <c r="AS228" i="11"/>
  <c r="AR228" i="11"/>
  <c r="AQ228" i="11"/>
  <c r="AP228" i="11"/>
  <c r="AO228" i="11"/>
  <c r="AN228" i="11"/>
  <c r="AM228" i="11"/>
  <c r="AL228" i="11"/>
  <c r="AK228" i="11"/>
  <c r="AJ228" i="11"/>
  <c r="AI228" i="11"/>
  <c r="AH228" i="11"/>
  <c r="AG228" i="11"/>
  <c r="AF228" i="11"/>
  <c r="AE228" i="11"/>
  <c r="AD228" i="11"/>
  <c r="AC228" i="11"/>
  <c r="AB228" i="11"/>
  <c r="AA228" i="11"/>
  <c r="Z228" i="11"/>
  <c r="Y228" i="11"/>
  <c r="X228" i="11"/>
  <c r="W228" i="11"/>
  <c r="V228" i="11"/>
  <c r="U228" i="11"/>
  <c r="T228" i="11"/>
  <c r="S228" i="11"/>
  <c r="AX228" i="11" s="1"/>
  <c r="AZ228" i="11" s="1"/>
  <c r="F228" i="11"/>
  <c r="AW227" i="11"/>
  <c r="AV227" i="11"/>
  <c r="AU227" i="11"/>
  <c r="AT227" i="11"/>
  <c r="AS227" i="11"/>
  <c r="AR227" i="11"/>
  <c r="AQ227" i="11"/>
  <c r="AP227" i="11"/>
  <c r="AO227" i="11"/>
  <c r="AN227" i="11"/>
  <c r="AM227" i="11"/>
  <c r="AL227" i="11"/>
  <c r="AK227" i="11"/>
  <c r="AJ227" i="11"/>
  <c r="AI227" i="11"/>
  <c r="AH227" i="11"/>
  <c r="AG227" i="11"/>
  <c r="AF227" i="11"/>
  <c r="AE227" i="11"/>
  <c r="AD227" i="11"/>
  <c r="AC227" i="11"/>
  <c r="AB227" i="11"/>
  <c r="AA227" i="11"/>
  <c r="Z227" i="11"/>
  <c r="Y227" i="11"/>
  <c r="X227" i="11"/>
  <c r="W227" i="11"/>
  <c r="V227" i="11"/>
  <c r="U227" i="11"/>
  <c r="T227" i="11"/>
  <c r="S227" i="11"/>
  <c r="AX227" i="11" s="1"/>
  <c r="AZ227" i="11" s="1"/>
  <c r="AW225" i="11"/>
  <c r="AV225" i="11"/>
  <c r="AU225" i="11"/>
  <c r="AT225" i="11"/>
  <c r="AS225" i="11"/>
  <c r="AR225" i="11"/>
  <c r="AQ225" i="11"/>
  <c r="AP225" i="11"/>
  <c r="AO225" i="11"/>
  <c r="AN225" i="11"/>
  <c r="AM225" i="11"/>
  <c r="AL225" i="11"/>
  <c r="AK225" i="11"/>
  <c r="AJ225" i="11"/>
  <c r="AI225" i="11"/>
  <c r="AH225" i="11"/>
  <c r="AG225" i="11"/>
  <c r="AF225" i="11"/>
  <c r="AE225" i="11"/>
  <c r="AD225" i="11"/>
  <c r="AC225" i="11"/>
  <c r="AB225" i="11"/>
  <c r="AA225" i="11"/>
  <c r="Z225" i="11"/>
  <c r="Y225" i="11"/>
  <c r="X225" i="11"/>
  <c r="W225" i="11"/>
  <c r="V225" i="11"/>
  <c r="AX225" i="11" s="1"/>
  <c r="AZ225" i="11" s="1"/>
  <c r="U225" i="11"/>
  <c r="T225" i="11"/>
  <c r="S225" i="11"/>
  <c r="F225" i="11"/>
  <c r="AW224" i="11"/>
  <c r="AV224" i="11"/>
  <c r="AU224" i="11"/>
  <c r="AT224" i="11"/>
  <c r="AS224" i="11"/>
  <c r="AR224" i="11"/>
  <c r="AQ224" i="11"/>
  <c r="AP224" i="11"/>
  <c r="AO224" i="11"/>
  <c r="AN224" i="11"/>
  <c r="AM224" i="11"/>
  <c r="AL224" i="11"/>
  <c r="AK224" i="11"/>
  <c r="AJ224" i="11"/>
  <c r="AI224" i="11"/>
  <c r="AH224" i="11"/>
  <c r="AG224" i="11"/>
  <c r="AF224" i="11"/>
  <c r="AE224" i="11"/>
  <c r="AD224" i="11"/>
  <c r="AC224" i="11"/>
  <c r="AB224" i="11"/>
  <c r="AA224" i="11"/>
  <c r="Z224" i="11"/>
  <c r="Y224" i="11"/>
  <c r="X224" i="11"/>
  <c r="W224" i="11"/>
  <c r="V224" i="11"/>
  <c r="U224" i="11"/>
  <c r="T224" i="11"/>
  <c r="S224" i="11"/>
  <c r="AW222" i="11"/>
  <c r="AV222" i="11"/>
  <c r="AU222" i="11"/>
  <c r="AT222" i="11"/>
  <c r="AS222" i="11"/>
  <c r="AR222" i="11"/>
  <c r="AQ222" i="11"/>
  <c r="AP222" i="11"/>
  <c r="AO222" i="11"/>
  <c r="AN222" i="11"/>
  <c r="AM222" i="11"/>
  <c r="AL222" i="11"/>
  <c r="AK222" i="11"/>
  <c r="AJ222" i="11"/>
  <c r="AI222" i="11"/>
  <c r="AH222" i="11"/>
  <c r="AG222" i="11"/>
  <c r="AF222" i="11"/>
  <c r="AE222" i="11"/>
  <c r="AD222" i="11"/>
  <c r="AC222" i="11"/>
  <c r="AB222" i="11"/>
  <c r="AA222" i="11"/>
  <c r="Z222" i="11"/>
  <c r="Y222" i="11"/>
  <c r="X222" i="11"/>
  <c r="W222" i="11"/>
  <c r="V222" i="11"/>
  <c r="U222" i="11"/>
  <c r="T222" i="11"/>
  <c r="S222" i="11"/>
  <c r="AX222" i="11" s="1"/>
  <c r="AZ222" i="11" s="1"/>
  <c r="F222" i="11"/>
  <c r="AW221" i="11"/>
  <c r="AV221" i="11"/>
  <c r="AU221" i="11"/>
  <c r="AT221" i="11"/>
  <c r="AS221" i="11"/>
  <c r="AR221" i="11"/>
  <c r="AQ221" i="11"/>
  <c r="AP221" i="11"/>
  <c r="AO221" i="11"/>
  <c r="AN221" i="11"/>
  <c r="AM221" i="11"/>
  <c r="AL221" i="11"/>
  <c r="AK221" i="11"/>
  <c r="AJ221" i="11"/>
  <c r="AI221" i="11"/>
  <c r="AH221" i="11"/>
  <c r="AG221" i="11"/>
  <c r="AF221" i="11"/>
  <c r="AE221" i="11"/>
  <c r="AD221" i="11"/>
  <c r="AC221" i="11"/>
  <c r="AB221" i="11"/>
  <c r="AA221" i="11"/>
  <c r="Z221" i="11"/>
  <c r="Y221" i="11"/>
  <c r="X221" i="11"/>
  <c r="W221" i="11"/>
  <c r="V221" i="11"/>
  <c r="U221" i="11"/>
  <c r="T221" i="11"/>
  <c r="S221" i="11"/>
  <c r="AX221" i="11" s="1"/>
  <c r="AZ221" i="11" s="1"/>
  <c r="AW219" i="11"/>
  <c r="AV219" i="11"/>
  <c r="AU219" i="11"/>
  <c r="AT219" i="11"/>
  <c r="AS219" i="11"/>
  <c r="AR219" i="11"/>
  <c r="AQ219" i="11"/>
  <c r="AP219" i="11"/>
  <c r="AO219" i="11"/>
  <c r="AN219" i="11"/>
  <c r="AM219" i="11"/>
  <c r="AL219" i="11"/>
  <c r="AK219" i="11"/>
  <c r="AJ219" i="11"/>
  <c r="AI219" i="11"/>
  <c r="AH219" i="11"/>
  <c r="AG219" i="11"/>
  <c r="AF219" i="11"/>
  <c r="AE219" i="11"/>
  <c r="AD219" i="11"/>
  <c r="AC219" i="11"/>
  <c r="AB219" i="11"/>
  <c r="AA219" i="11"/>
  <c r="Z219" i="11"/>
  <c r="Y219" i="11"/>
  <c r="X219" i="11"/>
  <c r="W219" i="11"/>
  <c r="V219" i="11"/>
  <c r="AX219" i="11" s="1"/>
  <c r="AZ219" i="11" s="1"/>
  <c r="U219" i="11"/>
  <c r="T219" i="11"/>
  <c r="S219" i="11"/>
  <c r="F219" i="11"/>
  <c r="AW218" i="11"/>
  <c r="AV218" i="11"/>
  <c r="AU218" i="11"/>
  <c r="AT218" i="11"/>
  <c r="AS218" i="11"/>
  <c r="AR218" i="11"/>
  <c r="AQ218" i="11"/>
  <c r="AP218" i="11"/>
  <c r="AO218" i="11"/>
  <c r="AN218" i="11"/>
  <c r="AM218" i="11"/>
  <c r="AL218" i="11"/>
  <c r="AK218" i="11"/>
  <c r="AJ218" i="11"/>
  <c r="AI218" i="11"/>
  <c r="AH218" i="11"/>
  <c r="AG218" i="11"/>
  <c r="AF218" i="11"/>
  <c r="AE218" i="11"/>
  <c r="AD218" i="11"/>
  <c r="AC218" i="11"/>
  <c r="AB218" i="11"/>
  <c r="AA218" i="11"/>
  <c r="Z218" i="11"/>
  <c r="Y218" i="11"/>
  <c r="X218" i="11"/>
  <c r="W218" i="11"/>
  <c r="V218" i="11"/>
  <c r="U218" i="11"/>
  <c r="T218" i="11"/>
  <c r="S218" i="11"/>
  <c r="AW216" i="11"/>
  <c r="AV216" i="11"/>
  <c r="AU216" i="11"/>
  <c r="AT216" i="11"/>
  <c r="AS216" i="11"/>
  <c r="AR216" i="11"/>
  <c r="AQ216" i="11"/>
  <c r="AP216" i="11"/>
  <c r="AO216" i="11"/>
  <c r="AN216" i="11"/>
  <c r="AM216" i="11"/>
  <c r="AL216" i="11"/>
  <c r="AK216" i="11"/>
  <c r="AJ216" i="11"/>
  <c r="AI216" i="11"/>
  <c r="AH216" i="11"/>
  <c r="AG216" i="11"/>
  <c r="AF216" i="11"/>
  <c r="AE216" i="11"/>
  <c r="AD216" i="11"/>
  <c r="AC216" i="11"/>
  <c r="AB216" i="11"/>
  <c r="AA216" i="11"/>
  <c r="Z216" i="11"/>
  <c r="Y216" i="11"/>
  <c r="X216" i="11"/>
  <c r="W216" i="11"/>
  <c r="V216" i="11"/>
  <c r="U216" i="11"/>
  <c r="T216" i="11"/>
  <c r="S216" i="11"/>
  <c r="AX216" i="11" s="1"/>
  <c r="AZ216" i="11" s="1"/>
  <c r="F216" i="11"/>
  <c r="AW215" i="11"/>
  <c r="AV215" i="11"/>
  <c r="AU215" i="11"/>
  <c r="AT215" i="11"/>
  <c r="AS215" i="11"/>
  <c r="AR215" i="11"/>
  <c r="AQ215" i="11"/>
  <c r="AP215" i="11"/>
  <c r="AO215" i="11"/>
  <c r="AN215" i="11"/>
  <c r="AM215" i="11"/>
  <c r="AL215" i="11"/>
  <c r="AK215" i="11"/>
  <c r="AJ215" i="11"/>
  <c r="AI215" i="11"/>
  <c r="AH215" i="11"/>
  <c r="AG215" i="11"/>
  <c r="AF215" i="11"/>
  <c r="AE215" i="11"/>
  <c r="AD215" i="11"/>
  <c r="AC215" i="11"/>
  <c r="AB215" i="11"/>
  <c r="AA215" i="11"/>
  <c r="Z215" i="11"/>
  <c r="Y215" i="11"/>
  <c r="X215" i="11"/>
  <c r="W215" i="11"/>
  <c r="V215" i="11"/>
  <c r="U215" i="11"/>
  <c r="T215" i="11"/>
  <c r="S215" i="11"/>
  <c r="AX215" i="11" s="1"/>
  <c r="AZ215" i="11" s="1"/>
  <c r="AW213" i="11"/>
  <c r="AV213" i="11"/>
  <c r="AU213" i="11"/>
  <c r="AT213" i="11"/>
  <c r="AS213" i="11"/>
  <c r="AR213" i="11"/>
  <c r="AQ213" i="11"/>
  <c r="AP213" i="11"/>
  <c r="AO213" i="11"/>
  <c r="AN213" i="11"/>
  <c r="AM213" i="11"/>
  <c r="AL213" i="11"/>
  <c r="AK213" i="11"/>
  <c r="AJ213" i="11"/>
  <c r="AI213" i="11"/>
  <c r="AH213" i="11"/>
  <c r="AG213" i="11"/>
  <c r="AF213" i="11"/>
  <c r="AE213" i="11"/>
  <c r="AD213" i="11"/>
  <c r="AC213" i="11"/>
  <c r="AB213" i="11"/>
  <c r="AA213" i="11"/>
  <c r="Z213" i="11"/>
  <c r="Y213" i="11"/>
  <c r="X213" i="11"/>
  <c r="W213" i="11"/>
  <c r="V213" i="11"/>
  <c r="AX213" i="11" s="1"/>
  <c r="AZ213" i="11" s="1"/>
  <c r="U213" i="11"/>
  <c r="T213" i="11"/>
  <c r="S213" i="11"/>
  <c r="F213" i="11"/>
  <c r="AW212" i="11"/>
  <c r="AV212" i="11"/>
  <c r="AU212" i="11"/>
  <c r="AT212" i="11"/>
  <c r="AS212" i="11"/>
  <c r="AR212" i="11"/>
  <c r="AQ212" i="11"/>
  <c r="AP212" i="11"/>
  <c r="AO212" i="11"/>
  <c r="AN212" i="11"/>
  <c r="AM212" i="11"/>
  <c r="AL212" i="11"/>
  <c r="AK212" i="11"/>
  <c r="AJ212" i="11"/>
  <c r="AI212" i="11"/>
  <c r="AH212" i="11"/>
  <c r="AG212" i="11"/>
  <c r="AF212" i="11"/>
  <c r="AE212" i="11"/>
  <c r="AD212" i="11"/>
  <c r="AC212" i="11"/>
  <c r="AB212" i="11"/>
  <c r="AA212" i="11"/>
  <c r="Z212" i="11"/>
  <c r="Y212" i="11"/>
  <c r="X212" i="11"/>
  <c r="W212" i="11"/>
  <c r="V212" i="11"/>
  <c r="U212" i="11"/>
  <c r="T212" i="11"/>
  <c r="S212" i="11"/>
  <c r="AW210" i="11"/>
  <c r="AV210" i="11"/>
  <c r="AU210" i="11"/>
  <c r="AT210" i="11"/>
  <c r="AS210" i="11"/>
  <c r="AR210" i="11"/>
  <c r="AQ210" i="11"/>
  <c r="AP210" i="11"/>
  <c r="AO210" i="11"/>
  <c r="AN210" i="11"/>
  <c r="AM210" i="11"/>
  <c r="AL210" i="11"/>
  <c r="AK210" i="11"/>
  <c r="AJ210" i="11"/>
  <c r="AI210" i="11"/>
  <c r="AH210" i="11"/>
  <c r="AG210" i="11"/>
  <c r="AF210" i="11"/>
  <c r="AE210" i="11"/>
  <c r="AD210" i="11"/>
  <c r="AC210" i="11"/>
  <c r="AB210" i="11"/>
  <c r="AA210" i="11"/>
  <c r="Z210" i="11"/>
  <c r="Y210" i="11"/>
  <c r="X210" i="11"/>
  <c r="W210" i="11"/>
  <c r="V210" i="11"/>
  <c r="U210" i="11"/>
  <c r="T210" i="11"/>
  <c r="S210" i="11"/>
  <c r="AX210" i="11" s="1"/>
  <c r="AZ210" i="11" s="1"/>
  <c r="F210" i="11"/>
  <c r="AW209" i="11"/>
  <c r="AV209" i="11"/>
  <c r="AU209" i="11"/>
  <c r="AT209" i="11"/>
  <c r="AS209" i="11"/>
  <c r="AR209" i="11"/>
  <c r="AQ209" i="11"/>
  <c r="AP209" i="11"/>
  <c r="AO209" i="11"/>
  <c r="AN209" i="11"/>
  <c r="AM209" i="11"/>
  <c r="AL209" i="11"/>
  <c r="AK209" i="11"/>
  <c r="AJ209" i="11"/>
  <c r="AI209" i="11"/>
  <c r="AH209" i="11"/>
  <c r="AG209" i="11"/>
  <c r="AF209" i="11"/>
  <c r="AE209" i="11"/>
  <c r="AD209" i="11"/>
  <c r="AC209" i="11"/>
  <c r="AB209" i="11"/>
  <c r="AA209" i="11"/>
  <c r="Z209" i="11"/>
  <c r="Y209" i="11"/>
  <c r="X209" i="11"/>
  <c r="W209" i="11"/>
  <c r="V209" i="11"/>
  <c r="U209" i="11"/>
  <c r="T209" i="11"/>
  <c r="S209" i="11"/>
  <c r="AX209" i="11" s="1"/>
  <c r="AZ209" i="11" s="1"/>
  <c r="AW207" i="11"/>
  <c r="AV207" i="11"/>
  <c r="AU207" i="11"/>
  <c r="AT207" i="11"/>
  <c r="AS207" i="11"/>
  <c r="AR207" i="11"/>
  <c r="AQ207" i="11"/>
  <c r="AP207" i="11"/>
  <c r="AO207" i="11"/>
  <c r="AN207" i="11"/>
  <c r="AM207" i="11"/>
  <c r="AL207" i="11"/>
  <c r="AK207" i="11"/>
  <c r="AJ207" i="11"/>
  <c r="AI207" i="11"/>
  <c r="AH207" i="11"/>
  <c r="AG207" i="11"/>
  <c r="AF207" i="11"/>
  <c r="AE207" i="11"/>
  <c r="AD207" i="11"/>
  <c r="AC207" i="11"/>
  <c r="AB207" i="11"/>
  <c r="AA207" i="11"/>
  <c r="Z207" i="11"/>
  <c r="Y207" i="11"/>
  <c r="X207" i="11"/>
  <c r="W207" i="11"/>
  <c r="V207" i="11"/>
  <c r="AX207" i="11" s="1"/>
  <c r="AZ207" i="11" s="1"/>
  <c r="U207" i="11"/>
  <c r="T207" i="11"/>
  <c r="S207" i="11"/>
  <c r="F207" i="11"/>
  <c r="AW206" i="11"/>
  <c r="AV206" i="11"/>
  <c r="AU206" i="11"/>
  <c r="AT206" i="11"/>
  <c r="AS206" i="11"/>
  <c r="AR206" i="11"/>
  <c r="AQ206" i="11"/>
  <c r="AP206" i="11"/>
  <c r="AO206" i="11"/>
  <c r="AN206" i="11"/>
  <c r="AM206" i="11"/>
  <c r="AL206" i="11"/>
  <c r="AK206" i="11"/>
  <c r="AJ206" i="11"/>
  <c r="AI206" i="11"/>
  <c r="AH206" i="11"/>
  <c r="AG206" i="11"/>
  <c r="AF206" i="11"/>
  <c r="AE206" i="11"/>
  <c r="AD206" i="11"/>
  <c r="AC206" i="11"/>
  <c r="AB206" i="11"/>
  <c r="AA206" i="11"/>
  <c r="Z206" i="11"/>
  <c r="Y206" i="11"/>
  <c r="X206" i="11"/>
  <c r="W206" i="11"/>
  <c r="V206" i="11"/>
  <c r="U206" i="11"/>
  <c r="T206" i="11"/>
  <c r="S206" i="11"/>
  <c r="AW204" i="11"/>
  <c r="AV204" i="11"/>
  <c r="AU204" i="11"/>
  <c r="AT204" i="11"/>
  <c r="AS204" i="11"/>
  <c r="AR204" i="11"/>
  <c r="AQ204" i="11"/>
  <c r="AP204" i="11"/>
  <c r="AO204" i="11"/>
  <c r="AN204" i="11"/>
  <c r="AM204" i="11"/>
  <c r="AL204" i="11"/>
  <c r="AK204" i="11"/>
  <c r="AJ204" i="11"/>
  <c r="AI204" i="11"/>
  <c r="AH204" i="11"/>
  <c r="AG204" i="11"/>
  <c r="AF204" i="11"/>
  <c r="AE204" i="11"/>
  <c r="AD204" i="11"/>
  <c r="AC204" i="11"/>
  <c r="AB204" i="11"/>
  <c r="AA204" i="11"/>
  <c r="Z204" i="11"/>
  <c r="Y204" i="11"/>
  <c r="X204" i="11"/>
  <c r="W204" i="11"/>
  <c r="V204" i="11"/>
  <c r="U204" i="11"/>
  <c r="T204" i="11"/>
  <c r="S204" i="11"/>
  <c r="AX204" i="11" s="1"/>
  <c r="AZ204" i="11" s="1"/>
  <c r="F204" i="11"/>
  <c r="AW203" i="11"/>
  <c r="AV203" i="11"/>
  <c r="AU203" i="11"/>
  <c r="AT203" i="11"/>
  <c r="AS203" i="11"/>
  <c r="AR203" i="11"/>
  <c r="AQ203" i="11"/>
  <c r="AP203" i="11"/>
  <c r="AO203" i="11"/>
  <c r="AN203" i="11"/>
  <c r="AM203" i="11"/>
  <c r="AL203" i="11"/>
  <c r="AK203" i="11"/>
  <c r="AJ203" i="11"/>
  <c r="AI203" i="11"/>
  <c r="AH203" i="11"/>
  <c r="AG203" i="11"/>
  <c r="AF203" i="11"/>
  <c r="AE203" i="11"/>
  <c r="AD203" i="11"/>
  <c r="AC203" i="11"/>
  <c r="AB203" i="11"/>
  <c r="AA203" i="11"/>
  <c r="Z203" i="11"/>
  <c r="Y203" i="11"/>
  <c r="X203" i="11"/>
  <c r="W203" i="11"/>
  <c r="V203" i="11"/>
  <c r="U203" i="11"/>
  <c r="T203" i="11"/>
  <c r="S203" i="11"/>
  <c r="AX203" i="11" s="1"/>
  <c r="AZ203" i="11" s="1"/>
  <c r="AW201" i="11"/>
  <c r="AV201" i="11"/>
  <c r="AU201" i="11"/>
  <c r="AT201" i="11"/>
  <c r="AS201" i="11"/>
  <c r="AR201" i="11"/>
  <c r="AQ201" i="11"/>
  <c r="AP201" i="11"/>
  <c r="AO201" i="11"/>
  <c r="AN201" i="11"/>
  <c r="AM201" i="11"/>
  <c r="AL201" i="11"/>
  <c r="AK201" i="11"/>
  <c r="AJ201" i="11"/>
  <c r="AI201" i="11"/>
  <c r="AH201" i="11"/>
  <c r="AG201" i="11"/>
  <c r="AF201" i="11"/>
  <c r="AE201" i="11"/>
  <c r="AD201" i="11"/>
  <c r="AC201" i="11"/>
  <c r="AB201" i="11"/>
  <c r="AA201" i="11"/>
  <c r="Z201" i="11"/>
  <c r="Y201" i="11"/>
  <c r="X201" i="11"/>
  <c r="W201" i="11"/>
  <c r="V201" i="11"/>
  <c r="AX201" i="11" s="1"/>
  <c r="AZ201" i="11" s="1"/>
  <c r="U201" i="11"/>
  <c r="T201" i="11"/>
  <c r="S201" i="11"/>
  <c r="F201" i="11"/>
  <c r="AW200" i="11"/>
  <c r="AV200" i="11"/>
  <c r="AU200" i="11"/>
  <c r="AT200" i="11"/>
  <c r="AS200" i="11"/>
  <c r="AR200" i="11"/>
  <c r="AQ200" i="11"/>
  <c r="AP200" i="11"/>
  <c r="AO200" i="11"/>
  <c r="AN200" i="11"/>
  <c r="AM200" i="11"/>
  <c r="AL200" i="11"/>
  <c r="AK200" i="11"/>
  <c r="AJ200" i="11"/>
  <c r="AI200" i="11"/>
  <c r="AH200" i="11"/>
  <c r="AG200" i="11"/>
  <c r="AF200" i="11"/>
  <c r="AE200" i="11"/>
  <c r="AD200" i="11"/>
  <c r="AC200" i="11"/>
  <c r="AB200" i="11"/>
  <c r="AA200" i="11"/>
  <c r="Z200" i="11"/>
  <c r="Y200" i="11"/>
  <c r="X200" i="11"/>
  <c r="W200" i="11"/>
  <c r="V200" i="11"/>
  <c r="U200" i="11"/>
  <c r="T200" i="11"/>
  <c r="S200" i="11"/>
  <c r="AW198" i="11"/>
  <c r="AV198" i="11"/>
  <c r="AU198" i="11"/>
  <c r="AT198" i="11"/>
  <c r="AS198" i="11"/>
  <c r="AR198" i="11"/>
  <c r="AQ198" i="11"/>
  <c r="AP198" i="11"/>
  <c r="AO198" i="11"/>
  <c r="AN198" i="11"/>
  <c r="AM198" i="11"/>
  <c r="AL198" i="11"/>
  <c r="AK198" i="11"/>
  <c r="AJ198" i="11"/>
  <c r="AI198" i="11"/>
  <c r="AH198" i="11"/>
  <c r="AG198" i="11"/>
  <c r="AF198" i="11"/>
  <c r="AE198" i="11"/>
  <c r="AD198" i="11"/>
  <c r="AC198" i="11"/>
  <c r="AB198" i="11"/>
  <c r="AA198" i="11"/>
  <c r="Z198" i="11"/>
  <c r="Y198" i="11"/>
  <c r="X198" i="11"/>
  <c r="W198" i="11"/>
  <c r="V198" i="11"/>
  <c r="U198" i="11"/>
  <c r="T198" i="11"/>
  <c r="S198" i="11"/>
  <c r="AX198" i="11" s="1"/>
  <c r="AZ198" i="11" s="1"/>
  <c r="F198" i="11"/>
  <c r="AW197" i="11"/>
  <c r="AV197" i="11"/>
  <c r="AU197" i="11"/>
  <c r="AT197" i="11"/>
  <c r="AS197" i="11"/>
  <c r="AR197" i="11"/>
  <c r="AQ197" i="11"/>
  <c r="AP197" i="11"/>
  <c r="AO197" i="11"/>
  <c r="AN197" i="11"/>
  <c r="AM197" i="11"/>
  <c r="AL197" i="11"/>
  <c r="AK197" i="11"/>
  <c r="AJ197" i="11"/>
  <c r="AI197" i="11"/>
  <c r="AH197" i="11"/>
  <c r="AG197" i="11"/>
  <c r="AF197" i="11"/>
  <c r="AE197" i="11"/>
  <c r="AD197" i="11"/>
  <c r="AC197" i="11"/>
  <c r="AB197" i="11"/>
  <c r="AA197" i="11"/>
  <c r="Z197" i="11"/>
  <c r="Y197" i="11"/>
  <c r="X197" i="11"/>
  <c r="W197" i="11"/>
  <c r="V197" i="11"/>
  <c r="U197" i="11"/>
  <c r="T197" i="11"/>
  <c r="S197" i="11"/>
  <c r="AX197" i="11" s="1"/>
  <c r="AZ197" i="11" s="1"/>
  <c r="AW195" i="11"/>
  <c r="AV195" i="11"/>
  <c r="AU195" i="11"/>
  <c r="AT195" i="11"/>
  <c r="AS195" i="11"/>
  <c r="AR195" i="11"/>
  <c r="AQ195" i="11"/>
  <c r="AP195" i="11"/>
  <c r="AO195" i="11"/>
  <c r="AN195" i="11"/>
  <c r="AM195" i="11"/>
  <c r="AL195" i="11"/>
  <c r="AK195" i="11"/>
  <c r="AJ195" i="11"/>
  <c r="AI195" i="11"/>
  <c r="AH195" i="11"/>
  <c r="AG195" i="11"/>
  <c r="AF195" i="11"/>
  <c r="AE195" i="11"/>
  <c r="AD195" i="11"/>
  <c r="AC195" i="11"/>
  <c r="AB195" i="11"/>
  <c r="AA195" i="11"/>
  <c r="Z195" i="11"/>
  <c r="Y195" i="11"/>
  <c r="X195" i="11"/>
  <c r="W195" i="11"/>
  <c r="V195" i="11"/>
  <c r="AX195" i="11" s="1"/>
  <c r="AZ195" i="11" s="1"/>
  <c r="U195" i="11"/>
  <c r="T195" i="11"/>
  <c r="S195" i="11"/>
  <c r="F195" i="11"/>
  <c r="AW194" i="11"/>
  <c r="AV194" i="11"/>
  <c r="AU194" i="11"/>
  <c r="AT194" i="11"/>
  <c r="AS194" i="11"/>
  <c r="AR194" i="11"/>
  <c r="AQ194" i="11"/>
  <c r="AP194" i="11"/>
  <c r="AO194" i="11"/>
  <c r="AN194" i="11"/>
  <c r="AM194" i="11"/>
  <c r="AL194" i="11"/>
  <c r="AK194" i="11"/>
  <c r="AJ194" i="11"/>
  <c r="AI194" i="11"/>
  <c r="AH194" i="11"/>
  <c r="AG194" i="11"/>
  <c r="AF194" i="11"/>
  <c r="AE194" i="11"/>
  <c r="AD194" i="11"/>
  <c r="AC194" i="11"/>
  <c r="AB194" i="11"/>
  <c r="AA194" i="11"/>
  <c r="Z194" i="11"/>
  <c r="Y194" i="11"/>
  <c r="X194" i="11"/>
  <c r="W194" i="11"/>
  <c r="V194" i="11"/>
  <c r="U194" i="11"/>
  <c r="T194" i="11"/>
  <c r="S194" i="11"/>
  <c r="AW192" i="11"/>
  <c r="AV192" i="11"/>
  <c r="AU192" i="11"/>
  <c r="AT192" i="11"/>
  <c r="AS192" i="11"/>
  <c r="AR192" i="11"/>
  <c r="AQ192" i="11"/>
  <c r="AP192" i="11"/>
  <c r="AO192" i="11"/>
  <c r="AN192" i="11"/>
  <c r="AM192" i="11"/>
  <c r="AL192" i="11"/>
  <c r="AK192" i="11"/>
  <c r="AJ192" i="11"/>
  <c r="AI192" i="11"/>
  <c r="AH192" i="11"/>
  <c r="AG192" i="11"/>
  <c r="AF192" i="11"/>
  <c r="AE192" i="11"/>
  <c r="AD192" i="11"/>
  <c r="AC192" i="11"/>
  <c r="AB192" i="11"/>
  <c r="AA192" i="11"/>
  <c r="Z192" i="11"/>
  <c r="Y192" i="11"/>
  <c r="X192" i="11"/>
  <c r="W192" i="11"/>
  <c r="V192" i="11"/>
  <c r="U192" i="11"/>
  <c r="T192" i="11"/>
  <c r="S192" i="11"/>
  <c r="AX192" i="11" s="1"/>
  <c r="AZ192" i="11" s="1"/>
  <c r="F192" i="11"/>
  <c r="AW191" i="11"/>
  <c r="AV191" i="11"/>
  <c r="AU191" i="11"/>
  <c r="AT191" i="11"/>
  <c r="AS191" i="11"/>
  <c r="AR191" i="11"/>
  <c r="AQ191" i="11"/>
  <c r="AP191" i="11"/>
  <c r="AO191" i="11"/>
  <c r="AN191" i="11"/>
  <c r="AM191" i="11"/>
  <c r="AL191" i="11"/>
  <c r="AK191" i="11"/>
  <c r="AJ191" i="11"/>
  <c r="AI191" i="11"/>
  <c r="AH191" i="11"/>
  <c r="AG191" i="11"/>
  <c r="AF191" i="11"/>
  <c r="AE191" i="11"/>
  <c r="AD191" i="11"/>
  <c r="AC191" i="11"/>
  <c r="AB191" i="11"/>
  <c r="AA191" i="11"/>
  <c r="Z191" i="11"/>
  <c r="Y191" i="11"/>
  <c r="X191" i="11"/>
  <c r="W191" i="11"/>
  <c r="V191" i="11"/>
  <c r="U191" i="11"/>
  <c r="T191" i="11"/>
  <c r="S191" i="11"/>
  <c r="AX191" i="11" s="1"/>
  <c r="AZ191" i="11" s="1"/>
  <c r="AW189" i="11"/>
  <c r="AV189" i="11"/>
  <c r="AU189" i="11"/>
  <c r="AT189" i="11"/>
  <c r="AS189" i="11"/>
  <c r="AR189" i="11"/>
  <c r="AQ189" i="11"/>
  <c r="AP189" i="11"/>
  <c r="AO189" i="11"/>
  <c r="AN189" i="11"/>
  <c r="AM189" i="11"/>
  <c r="AL189" i="11"/>
  <c r="AK189" i="11"/>
  <c r="AJ189" i="11"/>
  <c r="AI189" i="11"/>
  <c r="AH189" i="11"/>
  <c r="AG189" i="11"/>
  <c r="AF189" i="11"/>
  <c r="AE189" i="11"/>
  <c r="AD189" i="11"/>
  <c r="AC189" i="11"/>
  <c r="AB189" i="11"/>
  <c r="AA189" i="11"/>
  <c r="Z189" i="11"/>
  <c r="Y189" i="11"/>
  <c r="X189" i="11"/>
  <c r="W189" i="11"/>
  <c r="V189" i="11"/>
  <c r="AX189" i="11" s="1"/>
  <c r="AZ189" i="11" s="1"/>
  <c r="U189" i="11"/>
  <c r="T189" i="11"/>
  <c r="S189" i="11"/>
  <c r="F189" i="11"/>
  <c r="AW188" i="11"/>
  <c r="AV188" i="11"/>
  <c r="AU188" i="11"/>
  <c r="AT188" i="11"/>
  <c r="AS188" i="11"/>
  <c r="AR188" i="11"/>
  <c r="AQ188" i="11"/>
  <c r="AP188" i="11"/>
  <c r="AO188" i="11"/>
  <c r="AN188" i="11"/>
  <c r="AM188" i="11"/>
  <c r="AL188" i="11"/>
  <c r="AK188" i="11"/>
  <c r="AJ188" i="11"/>
  <c r="AI188" i="11"/>
  <c r="AH188" i="11"/>
  <c r="AG188" i="11"/>
  <c r="AF188" i="11"/>
  <c r="AE188" i="11"/>
  <c r="AD188" i="11"/>
  <c r="AC188" i="11"/>
  <c r="AB188" i="11"/>
  <c r="AA188" i="11"/>
  <c r="Z188" i="11"/>
  <c r="Y188" i="11"/>
  <c r="X188" i="11"/>
  <c r="W188" i="11"/>
  <c r="V188" i="11"/>
  <c r="U188" i="11"/>
  <c r="T188" i="11"/>
  <c r="S188" i="11"/>
  <c r="AW186" i="11"/>
  <c r="AV186" i="11"/>
  <c r="AU186" i="11"/>
  <c r="AT186" i="11"/>
  <c r="AS186" i="11"/>
  <c r="AR186" i="11"/>
  <c r="AQ186" i="11"/>
  <c r="AP186" i="11"/>
  <c r="AO186" i="11"/>
  <c r="AN186" i="11"/>
  <c r="AM186" i="11"/>
  <c r="AL186" i="11"/>
  <c r="AK186" i="11"/>
  <c r="AJ186" i="11"/>
  <c r="AI186" i="11"/>
  <c r="AH186" i="11"/>
  <c r="AG186" i="11"/>
  <c r="AF186" i="11"/>
  <c r="AE186" i="11"/>
  <c r="AD186" i="11"/>
  <c r="AC186" i="11"/>
  <c r="AB186" i="11"/>
  <c r="AA186" i="11"/>
  <c r="Z186" i="11"/>
  <c r="Y186" i="11"/>
  <c r="X186" i="11"/>
  <c r="W186" i="11"/>
  <c r="V186" i="11"/>
  <c r="U186" i="11"/>
  <c r="T186" i="11"/>
  <c r="S186" i="11"/>
  <c r="AX186" i="11" s="1"/>
  <c r="AZ186" i="11" s="1"/>
  <c r="F186" i="11"/>
  <c r="AW185" i="11"/>
  <c r="AV185" i="11"/>
  <c r="AU185" i="11"/>
  <c r="AT185" i="11"/>
  <c r="AS185" i="11"/>
  <c r="AR185" i="11"/>
  <c r="AQ185" i="11"/>
  <c r="AP185" i="11"/>
  <c r="AO185" i="11"/>
  <c r="AN185" i="11"/>
  <c r="AM185" i="11"/>
  <c r="AL185" i="11"/>
  <c r="AK185" i="11"/>
  <c r="AJ185" i="11"/>
  <c r="AI185" i="11"/>
  <c r="AH185" i="11"/>
  <c r="AG185" i="11"/>
  <c r="AF185" i="11"/>
  <c r="AE185" i="11"/>
  <c r="AD185" i="11"/>
  <c r="AC185" i="11"/>
  <c r="AB185" i="11"/>
  <c r="AA185" i="11"/>
  <c r="Z185" i="11"/>
  <c r="Y185" i="11"/>
  <c r="X185" i="11"/>
  <c r="W185" i="11"/>
  <c r="V185" i="11"/>
  <c r="U185" i="11"/>
  <c r="T185" i="11"/>
  <c r="S185" i="11"/>
  <c r="AX185" i="11" s="1"/>
  <c r="AZ185" i="11" s="1"/>
  <c r="AW183" i="11"/>
  <c r="AV183" i="11"/>
  <c r="AU183" i="11"/>
  <c r="AT183" i="11"/>
  <c r="AS183" i="11"/>
  <c r="AR183" i="11"/>
  <c r="AQ183" i="11"/>
  <c r="AP183" i="11"/>
  <c r="AO183" i="11"/>
  <c r="AN183" i="11"/>
  <c r="AM183" i="11"/>
  <c r="AL183" i="11"/>
  <c r="AK183" i="11"/>
  <c r="AJ183" i="11"/>
  <c r="AI183" i="11"/>
  <c r="AH183" i="11"/>
  <c r="AG183" i="11"/>
  <c r="AF183" i="11"/>
  <c r="AE183" i="11"/>
  <c r="AD183" i="11"/>
  <c r="AC183" i="11"/>
  <c r="AB183" i="11"/>
  <c r="AA183" i="11"/>
  <c r="Z183" i="11"/>
  <c r="Y183" i="11"/>
  <c r="X183" i="11"/>
  <c r="W183" i="11"/>
  <c r="V183" i="11"/>
  <c r="AX183" i="11" s="1"/>
  <c r="AZ183" i="11" s="1"/>
  <c r="U183" i="11"/>
  <c r="T183" i="11"/>
  <c r="S183" i="11"/>
  <c r="F183" i="11"/>
  <c r="AW182" i="11"/>
  <c r="AV182" i="11"/>
  <c r="AU182" i="11"/>
  <c r="AT182" i="11"/>
  <c r="AS182" i="11"/>
  <c r="AR182" i="11"/>
  <c r="AQ182" i="11"/>
  <c r="AP182" i="11"/>
  <c r="AO182" i="11"/>
  <c r="AN182" i="11"/>
  <c r="AM182" i="11"/>
  <c r="AL182" i="11"/>
  <c r="AK182" i="11"/>
  <c r="AJ182" i="11"/>
  <c r="AI182" i="11"/>
  <c r="AH182" i="11"/>
  <c r="AG182" i="11"/>
  <c r="AF182" i="11"/>
  <c r="AE182" i="11"/>
  <c r="AD182" i="11"/>
  <c r="AC182" i="11"/>
  <c r="AB182" i="11"/>
  <c r="AA182" i="11"/>
  <c r="Z182" i="11"/>
  <c r="Y182" i="11"/>
  <c r="X182" i="11"/>
  <c r="W182" i="11"/>
  <c r="V182" i="11"/>
  <c r="U182" i="11"/>
  <c r="T182" i="11"/>
  <c r="S182" i="11"/>
  <c r="AW180" i="11"/>
  <c r="AV180" i="11"/>
  <c r="AU180" i="11"/>
  <c r="AT180" i="11"/>
  <c r="AS180" i="11"/>
  <c r="AR180" i="11"/>
  <c r="AQ180" i="11"/>
  <c r="AP180" i="11"/>
  <c r="AO180" i="11"/>
  <c r="AN180" i="11"/>
  <c r="AM180" i="11"/>
  <c r="AL180" i="11"/>
  <c r="AK180" i="11"/>
  <c r="AJ180" i="11"/>
  <c r="AI180" i="11"/>
  <c r="AH180" i="11"/>
  <c r="AG180" i="11"/>
  <c r="AF180" i="11"/>
  <c r="AE180" i="11"/>
  <c r="AD180" i="11"/>
  <c r="AC180" i="11"/>
  <c r="AB180" i="11"/>
  <c r="AA180" i="11"/>
  <c r="Z180" i="11"/>
  <c r="Y180" i="11"/>
  <c r="X180" i="11"/>
  <c r="W180" i="11"/>
  <c r="V180" i="11"/>
  <c r="U180" i="11"/>
  <c r="T180" i="11"/>
  <c r="S180" i="11"/>
  <c r="AX180" i="11" s="1"/>
  <c r="AZ180" i="11" s="1"/>
  <c r="F180" i="11"/>
  <c r="AW179" i="11"/>
  <c r="AV179" i="11"/>
  <c r="AU179" i="11"/>
  <c r="AT179" i="11"/>
  <c r="AS179" i="11"/>
  <c r="AR179" i="11"/>
  <c r="AQ179" i="11"/>
  <c r="AP179" i="11"/>
  <c r="AO179" i="11"/>
  <c r="AN179" i="11"/>
  <c r="AM179" i="11"/>
  <c r="AL179" i="11"/>
  <c r="AK179" i="11"/>
  <c r="AJ179" i="11"/>
  <c r="AI179" i="11"/>
  <c r="AH179" i="11"/>
  <c r="AG179" i="11"/>
  <c r="AF179" i="11"/>
  <c r="AE179" i="11"/>
  <c r="AD179" i="11"/>
  <c r="AC179" i="11"/>
  <c r="AB179" i="11"/>
  <c r="AA179" i="11"/>
  <c r="Z179" i="11"/>
  <c r="Y179" i="11"/>
  <c r="X179" i="11"/>
  <c r="W179" i="11"/>
  <c r="V179" i="11"/>
  <c r="U179" i="11"/>
  <c r="T179" i="11"/>
  <c r="S179" i="11"/>
  <c r="AX179" i="11" s="1"/>
  <c r="AZ179" i="11" s="1"/>
  <c r="AW177" i="11"/>
  <c r="AV177" i="11"/>
  <c r="AU177" i="11"/>
  <c r="AT177" i="11"/>
  <c r="AS177" i="11"/>
  <c r="AR177" i="11"/>
  <c r="AQ177" i="11"/>
  <c r="AP177" i="11"/>
  <c r="AO177" i="11"/>
  <c r="AN177" i="11"/>
  <c r="AM177" i="11"/>
  <c r="AL177" i="11"/>
  <c r="AK177" i="11"/>
  <c r="AJ177" i="11"/>
  <c r="AI177" i="11"/>
  <c r="AH177" i="11"/>
  <c r="AG177" i="11"/>
  <c r="AF177" i="11"/>
  <c r="AE177" i="11"/>
  <c r="AD177" i="11"/>
  <c r="AC177" i="11"/>
  <c r="AB177" i="11"/>
  <c r="AA177" i="11"/>
  <c r="Z177" i="11"/>
  <c r="Y177" i="11"/>
  <c r="X177" i="11"/>
  <c r="W177" i="11"/>
  <c r="V177" i="11"/>
  <c r="AX177" i="11" s="1"/>
  <c r="AZ177" i="11" s="1"/>
  <c r="U177" i="11"/>
  <c r="T177" i="11"/>
  <c r="S177" i="11"/>
  <c r="F177" i="11"/>
  <c r="AW176" i="11"/>
  <c r="AV176" i="11"/>
  <c r="AU176" i="11"/>
  <c r="AT176" i="11"/>
  <c r="AS176" i="11"/>
  <c r="AR176" i="11"/>
  <c r="AQ176" i="11"/>
  <c r="AP176" i="11"/>
  <c r="AO176" i="11"/>
  <c r="AN176" i="11"/>
  <c r="AM176" i="11"/>
  <c r="AL176" i="11"/>
  <c r="AK176" i="11"/>
  <c r="AJ176" i="11"/>
  <c r="AI176" i="11"/>
  <c r="AH176" i="11"/>
  <c r="AG176" i="11"/>
  <c r="AF176" i="11"/>
  <c r="AE176" i="11"/>
  <c r="AD176" i="11"/>
  <c r="AC176" i="11"/>
  <c r="AB176" i="11"/>
  <c r="AA176" i="11"/>
  <c r="Z176" i="11"/>
  <c r="Y176" i="11"/>
  <c r="X176" i="11"/>
  <c r="W176" i="11"/>
  <c r="V176" i="11"/>
  <c r="U176" i="11"/>
  <c r="T176" i="11"/>
  <c r="S176" i="11"/>
  <c r="AW174" i="11"/>
  <c r="AV174" i="11"/>
  <c r="AU174" i="11"/>
  <c r="AT174" i="11"/>
  <c r="AS174" i="11"/>
  <c r="AR174" i="11"/>
  <c r="AQ174" i="11"/>
  <c r="AP174" i="11"/>
  <c r="AO174" i="11"/>
  <c r="AN174" i="11"/>
  <c r="AM174" i="11"/>
  <c r="AL174" i="11"/>
  <c r="AK174" i="11"/>
  <c r="AJ174" i="11"/>
  <c r="AI174" i="11"/>
  <c r="AH174" i="11"/>
  <c r="AG174" i="11"/>
  <c r="AF174" i="11"/>
  <c r="AE174" i="11"/>
  <c r="AD174" i="11"/>
  <c r="AC174" i="11"/>
  <c r="AB174" i="11"/>
  <c r="AA174" i="11"/>
  <c r="Z174" i="11"/>
  <c r="Y174" i="11"/>
  <c r="X174" i="11"/>
  <c r="W174" i="11"/>
  <c r="V174" i="11"/>
  <c r="U174" i="11"/>
  <c r="T174" i="11"/>
  <c r="S174" i="11"/>
  <c r="AX174" i="11" s="1"/>
  <c r="AZ174" i="11" s="1"/>
  <c r="F174" i="11"/>
  <c r="AW173" i="11"/>
  <c r="AV173" i="11"/>
  <c r="AU173" i="11"/>
  <c r="AT173" i="11"/>
  <c r="AS173" i="11"/>
  <c r="AR173" i="11"/>
  <c r="AQ173" i="11"/>
  <c r="AP173" i="11"/>
  <c r="AO173" i="11"/>
  <c r="AN173" i="11"/>
  <c r="AM173" i="11"/>
  <c r="AL173" i="11"/>
  <c r="AK173" i="11"/>
  <c r="AJ173" i="11"/>
  <c r="AI173" i="11"/>
  <c r="AH173" i="11"/>
  <c r="AG173" i="11"/>
  <c r="AF173" i="11"/>
  <c r="AE173" i="11"/>
  <c r="AD173" i="11"/>
  <c r="AC173" i="11"/>
  <c r="AB173" i="11"/>
  <c r="AA173" i="11"/>
  <c r="Z173" i="11"/>
  <c r="Y173" i="11"/>
  <c r="X173" i="11"/>
  <c r="W173" i="11"/>
  <c r="V173" i="11"/>
  <c r="U173" i="11"/>
  <c r="T173" i="11"/>
  <c r="S173" i="11"/>
  <c r="AX173" i="11" s="1"/>
  <c r="AZ173" i="11" s="1"/>
  <c r="AW171" i="11"/>
  <c r="AV171" i="11"/>
  <c r="AU171" i="11"/>
  <c r="AT171" i="11"/>
  <c r="AS171" i="11"/>
  <c r="AR171" i="11"/>
  <c r="AQ171" i="11"/>
  <c r="AP171" i="11"/>
  <c r="AO171" i="11"/>
  <c r="AN171" i="11"/>
  <c r="AM171" i="11"/>
  <c r="AL171" i="11"/>
  <c r="AK171" i="11"/>
  <c r="AJ171" i="11"/>
  <c r="AI171" i="11"/>
  <c r="AH171" i="11"/>
  <c r="AG171" i="11"/>
  <c r="AF171" i="11"/>
  <c r="AE171" i="11"/>
  <c r="AD171" i="11"/>
  <c r="AC171" i="11"/>
  <c r="AB171" i="11"/>
  <c r="AA171" i="11"/>
  <c r="Z171" i="11"/>
  <c r="Y171" i="11"/>
  <c r="X171" i="11"/>
  <c r="W171" i="11"/>
  <c r="V171" i="11"/>
  <c r="AX171" i="11" s="1"/>
  <c r="AZ171" i="11" s="1"/>
  <c r="U171" i="11"/>
  <c r="T171" i="11"/>
  <c r="S171" i="11"/>
  <c r="F171" i="11"/>
  <c r="AW170" i="11"/>
  <c r="AV170" i="11"/>
  <c r="AU170" i="11"/>
  <c r="AT170" i="11"/>
  <c r="AS170" i="11"/>
  <c r="AR170" i="11"/>
  <c r="AQ170" i="11"/>
  <c r="AP170" i="11"/>
  <c r="AO170" i="11"/>
  <c r="AN170" i="11"/>
  <c r="AM170" i="11"/>
  <c r="AL170" i="11"/>
  <c r="AK170" i="11"/>
  <c r="AJ170" i="11"/>
  <c r="AI170" i="11"/>
  <c r="AH170" i="11"/>
  <c r="AG170" i="11"/>
  <c r="AF170" i="11"/>
  <c r="AE170" i="11"/>
  <c r="AD170" i="11"/>
  <c r="AC170" i="11"/>
  <c r="AB170" i="11"/>
  <c r="AA170" i="11"/>
  <c r="Z170" i="11"/>
  <c r="Y170" i="11"/>
  <c r="X170" i="11"/>
  <c r="W170" i="11"/>
  <c r="V170" i="11"/>
  <c r="U170" i="11"/>
  <c r="T170" i="11"/>
  <c r="S170" i="11"/>
  <c r="AW168" i="11"/>
  <c r="AV168" i="11"/>
  <c r="AU168" i="11"/>
  <c r="AT168" i="11"/>
  <c r="AS168" i="11"/>
  <c r="AR168" i="11"/>
  <c r="AQ168" i="11"/>
  <c r="AP168" i="11"/>
  <c r="AO168" i="11"/>
  <c r="AN168" i="11"/>
  <c r="AM168" i="11"/>
  <c r="AL168" i="11"/>
  <c r="AK168" i="11"/>
  <c r="AJ168" i="11"/>
  <c r="AI168" i="11"/>
  <c r="AH168" i="11"/>
  <c r="AG168" i="11"/>
  <c r="AF168" i="11"/>
  <c r="AE168" i="11"/>
  <c r="AD168" i="11"/>
  <c r="AC168" i="11"/>
  <c r="AB168" i="11"/>
  <c r="AA168" i="11"/>
  <c r="Z168" i="11"/>
  <c r="Y168" i="11"/>
  <c r="X168" i="11"/>
  <c r="W168" i="11"/>
  <c r="V168" i="11"/>
  <c r="U168" i="11"/>
  <c r="T168" i="11"/>
  <c r="S168" i="11"/>
  <c r="AX168" i="11" s="1"/>
  <c r="AZ168" i="11" s="1"/>
  <c r="F168" i="11"/>
  <c r="AW167" i="11"/>
  <c r="AV167" i="11"/>
  <c r="AU167" i="11"/>
  <c r="AT167" i="11"/>
  <c r="AS167" i="11"/>
  <c r="AR167" i="11"/>
  <c r="AQ167" i="11"/>
  <c r="AP167" i="11"/>
  <c r="AO167" i="11"/>
  <c r="AN167" i="11"/>
  <c r="AM167" i="11"/>
  <c r="AL167" i="11"/>
  <c r="AK167" i="11"/>
  <c r="AJ167" i="11"/>
  <c r="AI167" i="11"/>
  <c r="AH167" i="11"/>
  <c r="AG167" i="11"/>
  <c r="AF167" i="11"/>
  <c r="AE167" i="11"/>
  <c r="AD167" i="11"/>
  <c r="AC167" i="11"/>
  <c r="AB167" i="11"/>
  <c r="AA167" i="11"/>
  <c r="Z167" i="11"/>
  <c r="Y167" i="11"/>
  <c r="X167" i="11"/>
  <c r="W167" i="11"/>
  <c r="V167" i="11"/>
  <c r="U167" i="11"/>
  <c r="T167" i="11"/>
  <c r="S167" i="11"/>
  <c r="AX167" i="11" s="1"/>
  <c r="AZ167" i="11" s="1"/>
  <c r="AW165" i="11"/>
  <c r="AV165" i="11"/>
  <c r="AU165" i="11"/>
  <c r="AT165" i="11"/>
  <c r="AS165" i="11"/>
  <c r="AR165" i="11"/>
  <c r="AQ165" i="11"/>
  <c r="AP165" i="11"/>
  <c r="AO165" i="11"/>
  <c r="AN165" i="11"/>
  <c r="AM165" i="11"/>
  <c r="AL165" i="11"/>
  <c r="AK165" i="11"/>
  <c r="AJ165" i="11"/>
  <c r="AI165" i="11"/>
  <c r="AH165" i="11"/>
  <c r="AG165" i="11"/>
  <c r="AF165" i="11"/>
  <c r="AE165" i="11"/>
  <c r="AD165" i="11"/>
  <c r="AC165" i="11"/>
  <c r="AB165" i="11"/>
  <c r="AA165" i="11"/>
  <c r="Z165" i="11"/>
  <c r="Y165" i="11"/>
  <c r="X165" i="11"/>
  <c r="W165" i="11"/>
  <c r="V165" i="11"/>
  <c r="AX165" i="11" s="1"/>
  <c r="AZ165" i="11" s="1"/>
  <c r="U165" i="11"/>
  <c r="T165" i="11"/>
  <c r="S165" i="11"/>
  <c r="F165" i="11"/>
  <c r="AW164" i="11"/>
  <c r="AV164" i="11"/>
  <c r="AU164" i="11"/>
  <c r="AT164" i="11"/>
  <c r="AS164" i="11"/>
  <c r="AR164" i="11"/>
  <c r="AQ164" i="11"/>
  <c r="AP164" i="11"/>
  <c r="AO164" i="11"/>
  <c r="AN164" i="11"/>
  <c r="AM164" i="11"/>
  <c r="AL164" i="11"/>
  <c r="AK164" i="11"/>
  <c r="AJ164" i="11"/>
  <c r="AI164" i="11"/>
  <c r="AH164" i="11"/>
  <c r="AG164" i="11"/>
  <c r="AF164" i="11"/>
  <c r="AE164" i="11"/>
  <c r="AD164" i="11"/>
  <c r="AC164" i="11"/>
  <c r="AB164" i="11"/>
  <c r="AA164" i="11"/>
  <c r="Z164" i="11"/>
  <c r="Y164" i="11"/>
  <c r="X164" i="11"/>
  <c r="W164" i="11"/>
  <c r="V164" i="11"/>
  <c r="U164" i="11"/>
  <c r="T164" i="11"/>
  <c r="S164" i="11"/>
  <c r="AW162" i="11"/>
  <c r="AV162" i="11"/>
  <c r="AU162" i="11"/>
  <c r="AT162" i="11"/>
  <c r="AS162" i="11"/>
  <c r="AR162" i="11"/>
  <c r="AQ162" i="11"/>
  <c r="AP162" i="11"/>
  <c r="AO162"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AX162" i="11" s="1"/>
  <c r="AZ162" i="11" s="1"/>
  <c r="F162" i="11"/>
  <c r="AW161" i="11"/>
  <c r="AV161" i="11"/>
  <c r="AU161" i="11"/>
  <c r="AT161" i="11"/>
  <c r="AS161" i="11"/>
  <c r="AR161" i="11"/>
  <c r="AQ161" i="1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AX161" i="11" s="1"/>
  <c r="AZ161" i="11" s="1"/>
  <c r="AW159" i="11"/>
  <c r="AV159" i="11"/>
  <c r="AU159" i="11"/>
  <c r="AT159" i="11"/>
  <c r="AS159" i="11"/>
  <c r="AR159" i="11"/>
  <c r="AQ159" i="11"/>
  <c r="AP159" i="11"/>
  <c r="AO159" i="11"/>
  <c r="AN159" i="11"/>
  <c r="AM159" i="11"/>
  <c r="AL159" i="11"/>
  <c r="AK159" i="11"/>
  <c r="AJ159" i="11"/>
  <c r="AI159" i="11"/>
  <c r="AH159" i="11"/>
  <c r="AG159" i="11"/>
  <c r="AF159" i="11"/>
  <c r="AE159" i="11"/>
  <c r="AD159" i="11"/>
  <c r="AC159" i="11"/>
  <c r="AB159" i="11"/>
  <c r="AA159" i="11"/>
  <c r="Z159" i="11"/>
  <c r="Y159" i="11"/>
  <c r="X159" i="11"/>
  <c r="W159" i="11"/>
  <c r="V159" i="11"/>
  <c r="AX159" i="11" s="1"/>
  <c r="AZ159" i="11" s="1"/>
  <c r="U159" i="11"/>
  <c r="T159" i="11"/>
  <c r="S159" i="11"/>
  <c r="F159" i="11"/>
  <c r="AW158" i="11"/>
  <c r="AV158" i="11"/>
  <c r="AU158" i="11"/>
  <c r="AT158" i="11"/>
  <c r="AS158" i="11"/>
  <c r="AR158" i="11"/>
  <c r="AQ158"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AW156" i="11"/>
  <c r="AV156" i="11"/>
  <c r="AU156" i="11"/>
  <c r="AT156" i="11"/>
  <c r="AS156" i="11"/>
  <c r="AR156" i="11"/>
  <c r="AQ156"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AX156" i="11" s="1"/>
  <c r="AZ156" i="11" s="1"/>
  <c r="F156" i="11"/>
  <c r="AW155" i="11"/>
  <c r="AV155" i="11"/>
  <c r="AU155" i="11"/>
  <c r="AT155" i="11"/>
  <c r="AS155" i="11"/>
  <c r="AR155" i="11"/>
  <c r="AQ155"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AX155" i="11" s="1"/>
  <c r="AZ155" i="11" s="1"/>
  <c r="AW153" i="11"/>
  <c r="AV153" i="11"/>
  <c r="AU153" i="11"/>
  <c r="AT153" i="11"/>
  <c r="AS153" i="11"/>
  <c r="AR153" i="11"/>
  <c r="AQ153" i="11"/>
  <c r="AP153" i="11"/>
  <c r="AO153" i="11"/>
  <c r="AN153" i="11"/>
  <c r="AM153" i="11"/>
  <c r="AL153" i="11"/>
  <c r="AK153" i="11"/>
  <c r="AJ153" i="11"/>
  <c r="AI153" i="11"/>
  <c r="AH153" i="11"/>
  <c r="AG153" i="11"/>
  <c r="AF153" i="11"/>
  <c r="AE153" i="11"/>
  <c r="AD153" i="11"/>
  <c r="AC153" i="11"/>
  <c r="AB153" i="11"/>
  <c r="AA153" i="11"/>
  <c r="Z153" i="11"/>
  <c r="Y153" i="11"/>
  <c r="X153" i="11"/>
  <c r="W153" i="11"/>
  <c r="V153" i="11"/>
  <c r="AX153" i="11" s="1"/>
  <c r="AZ153" i="11" s="1"/>
  <c r="U153" i="11"/>
  <c r="T153" i="11"/>
  <c r="S153" i="11"/>
  <c r="F153" i="11"/>
  <c r="AW152" i="11"/>
  <c r="AV152" i="11"/>
  <c r="AU152" i="11"/>
  <c r="AT152" i="11"/>
  <c r="AS152" i="11"/>
  <c r="AR152" i="11"/>
  <c r="AQ152"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AW150" i="11"/>
  <c r="AV150" i="11"/>
  <c r="AU150" i="11"/>
  <c r="AT150" i="11"/>
  <c r="AS150" i="11"/>
  <c r="AR150" i="11"/>
  <c r="AQ150"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AX150" i="11" s="1"/>
  <c r="AZ150" i="11" s="1"/>
  <c r="F150" i="11"/>
  <c r="AW149" i="11"/>
  <c r="AV149" i="11"/>
  <c r="AU149" i="11"/>
  <c r="AT149" i="11"/>
  <c r="AS149" i="11"/>
  <c r="AR149" i="11"/>
  <c r="AQ149"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AX149" i="11" s="1"/>
  <c r="AZ149" i="11" s="1"/>
  <c r="AW147" i="11"/>
  <c r="AV147" i="11"/>
  <c r="AU147" i="11"/>
  <c r="AT147" i="11"/>
  <c r="AS147" i="11"/>
  <c r="AR147" i="11"/>
  <c r="AQ147" i="11"/>
  <c r="AP147" i="11"/>
  <c r="AO147" i="11"/>
  <c r="AN147" i="11"/>
  <c r="AM147" i="11"/>
  <c r="AL147" i="11"/>
  <c r="AK147" i="11"/>
  <c r="AJ147" i="11"/>
  <c r="AI147" i="11"/>
  <c r="AH147" i="11"/>
  <c r="AG147" i="11"/>
  <c r="AF147" i="11"/>
  <c r="AE147" i="11"/>
  <c r="AD147" i="11"/>
  <c r="AC147" i="11"/>
  <c r="AB147" i="11"/>
  <c r="AA147" i="11"/>
  <c r="Z147" i="11"/>
  <c r="Y147" i="11"/>
  <c r="X147" i="11"/>
  <c r="W147" i="11"/>
  <c r="V147" i="11"/>
  <c r="AX147" i="11" s="1"/>
  <c r="AZ147" i="11" s="1"/>
  <c r="U147" i="11"/>
  <c r="T147" i="11"/>
  <c r="S147" i="11"/>
  <c r="F147" i="11"/>
  <c r="AW146" i="11"/>
  <c r="AV146" i="11"/>
  <c r="AU146" i="11"/>
  <c r="AT146" i="11"/>
  <c r="AS146" i="11"/>
  <c r="AR146" i="11"/>
  <c r="AQ146" i="11"/>
  <c r="AP146" i="11"/>
  <c r="AO146" i="11"/>
  <c r="AN146" i="11"/>
  <c r="AM146" i="11"/>
  <c r="AL146" i="11"/>
  <c r="AK146" i="11"/>
  <c r="AJ146" i="11"/>
  <c r="AI146" i="11"/>
  <c r="AH146" i="11"/>
  <c r="AG146" i="11"/>
  <c r="AF146" i="11"/>
  <c r="AE146" i="11"/>
  <c r="AD146" i="11"/>
  <c r="AC146" i="11"/>
  <c r="AB146" i="11"/>
  <c r="AA146" i="11"/>
  <c r="Z146" i="11"/>
  <c r="AX146" i="11" s="1"/>
  <c r="AZ146" i="11" s="1"/>
  <c r="Y146" i="11"/>
  <c r="X146" i="11"/>
  <c r="W146" i="11"/>
  <c r="V146" i="11"/>
  <c r="U146" i="11"/>
  <c r="T146" i="11"/>
  <c r="S146" i="11"/>
  <c r="AW144" i="11"/>
  <c r="AV144" i="11"/>
  <c r="AU144" i="11"/>
  <c r="AT144" i="11"/>
  <c r="AS144" i="11"/>
  <c r="AR144" i="11"/>
  <c r="AQ144"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AX144" i="11" s="1"/>
  <c r="AZ144" i="11" s="1"/>
  <c r="S144" i="11"/>
  <c r="F144" i="11"/>
  <c r="AW143" i="11"/>
  <c r="AV143" i="11"/>
  <c r="AU143" i="11"/>
  <c r="AT143" i="11"/>
  <c r="AS143" i="11"/>
  <c r="AR143" i="11"/>
  <c r="AQ143"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AW141" i="11"/>
  <c r="AV141" i="11"/>
  <c r="AU141" i="11"/>
  <c r="AT141" i="11"/>
  <c r="AS141" i="11"/>
  <c r="AR141" i="11"/>
  <c r="AQ141"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F141" i="11"/>
  <c r="AW140" i="11"/>
  <c r="AV140" i="11"/>
  <c r="AU140" i="11"/>
  <c r="AT140" i="11"/>
  <c r="AS140" i="11"/>
  <c r="AR140" i="11"/>
  <c r="AQ140"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AX140" i="11" s="1"/>
  <c r="AZ140" i="11" s="1"/>
  <c r="S140" i="11"/>
  <c r="AW138" i="11"/>
  <c r="AV138" i="11"/>
  <c r="AU138" i="11"/>
  <c r="AT138" i="11"/>
  <c r="AS138" i="11"/>
  <c r="AR138" i="11"/>
  <c r="AQ138"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AX138" i="11" s="1"/>
  <c r="AZ138" i="11" s="1"/>
  <c r="F138" i="11"/>
  <c r="AW137" i="11"/>
  <c r="AV137" i="11"/>
  <c r="AU137" i="11"/>
  <c r="AT137" i="11"/>
  <c r="AS137" i="11"/>
  <c r="AR137" i="11"/>
  <c r="AQ137"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AW135" i="11"/>
  <c r="AV135" i="11"/>
  <c r="AU135" i="11"/>
  <c r="AT135" i="11"/>
  <c r="AS135" i="11"/>
  <c r="AR135" i="11"/>
  <c r="AQ135" i="11"/>
  <c r="AP135" i="11"/>
  <c r="AO135" i="11"/>
  <c r="AN135" i="11"/>
  <c r="AM135" i="11"/>
  <c r="AL135" i="11"/>
  <c r="AK135" i="11"/>
  <c r="AJ135" i="11"/>
  <c r="AI135" i="11"/>
  <c r="AH135" i="11"/>
  <c r="AG135" i="11"/>
  <c r="AF135" i="11"/>
  <c r="AE135" i="11"/>
  <c r="AD135" i="11"/>
  <c r="AC135" i="11"/>
  <c r="AB135" i="11"/>
  <c r="AA135" i="11"/>
  <c r="Z135" i="11"/>
  <c r="Y135" i="11"/>
  <c r="X135" i="11"/>
  <c r="W135" i="11"/>
  <c r="V135" i="11"/>
  <c r="AX135" i="11" s="1"/>
  <c r="AZ135" i="11" s="1"/>
  <c r="U135" i="11"/>
  <c r="T135" i="11"/>
  <c r="S135" i="11"/>
  <c r="F135" i="11"/>
  <c r="AW134" i="11"/>
  <c r="AV134" i="11"/>
  <c r="AU134" i="11"/>
  <c r="AT134" i="11"/>
  <c r="AS134" i="11"/>
  <c r="AR134" i="11"/>
  <c r="AQ134"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AX134" i="11" s="1"/>
  <c r="AZ134" i="11" s="1"/>
  <c r="S134" i="11"/>
  <c r="AW132" i="11"/>
  <c r="AV132" i="11"/>
  <c r="AU132" i="11"/>
  <c r="AT132" i="11"/>
  <c r="AS132" i="11"/>
  <c r="AR132" i="11"/>
  <c r="AQ132" i="11"/>
  <c r="AP132" i="11"/>
  <c r="AO132" i="11"/>
  <c r="AN132" i="11"/>
  <c r="AM132" i="11"/>
  <c r="AL132" i="11"/>
  <c r="AK132" i="11"/>
  <c r="AJ132" i="11"/>
  <c r="AI132" i="11"/>
  <c r="AH132" i="11"/>
  <c r="AG132" i="11"/>
  <c r="AF132" i="11"/>
  <c r="AE132" i="11"/>
  <c r="AD132" i="11"/>
  <c r="AC132" i="11"/>
  <c r="AB132" i="11"/>
  <c r="AA132" i="11"/>
  <c r="Z132" i="11"/>
  <c r="AX132" i="11" s="1"/>
  <c r="AZ132" i="11" s="1"/>
  <c r="Y132" i="11"/>
  <c r="X132" i="11"/>
  <c r="W132" i="11"/>
  <c r="V132" i="11"/>
  <c r="U132" i="11"/>
  <c r="T132" i="11"/>
  <c r="S132" i="11"/>
  <c r="F132" i="11"/>
  <c r="AW131" i="11"/>
  <c r="AV131" i="11"/>
  <c r="AU131" i="11"/>
  <c r="AT131" i="11"/>
  <c r="AS131" i="11"/>
  <c r="AR131" i="11"/>
  <c r="AQ131"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AX129" i="11" s="1"/>
  <c r="AZ129" i="11" s="1"/>
  <c r="Y129" i="11"/>
  <c r="X129" i="11"/>
  <c r="W129" i="11"/>
  <c r="V129" i="11"/>
  <c r="U129" i="11"/>
  <c r="T129" i="11"/>
  <c r="S129" i="11"/>
  <c r="F129" i="11"/>
  <c r="AW128" i="11"/>
  <c r="AV128" i="11"/>
  <c r="AU128" i="11"/>
  <c r="AT128" i="11"/>
  <c r="AS128" i="11"/>
  <c r="AR128" i="11"/>
  <c r="AQ128" i="11"/>
  <c r="AP128" i="11"/>
  <c r="AO128" i="11"/>
  <c r="AN128" i="11"/>
  <c r="AM128" i="11"/>
  <c r="AL128" i="11"/>
  <c r="AK128" i="11"/>
  <c r="AJ128" i="11"/>
  <c r="AI128" i="11"/>
  <c r="AH128" i="11"/>
  <c r="AG128" i="11"/>
  <c r="AF128" i="11"/>
  <c r="AE128" i="11"/>
  <c r="AD128" i="11"/>
  <c r="AC128" i="11"/>
  <c r="AB128" i="11"/>
  <c r="AA128" i="11"/>
  <c r="Z128" i="11"/>
  <c r="AX128" i="11" s="1"/>
  <c r="AZ128" i="11" s="1"/>
  <c r="Y128" i="11"/>
  <c r="X128" i="11"/>
  <c r="W128" i="11"/>
  <c r="V128" i="11"/>
  <c r="U128" i="11"/>
  <c r="T128" i="11"/>
  <c r="S128"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AX126" i="11" s="1"/>
  <c r="AZ126" i="11" s="1"/>
  <c r="S126" i="11"/>
  <c r="F126"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AW123" i="11"/>
  <c r="AV123" i="11"/>
  <c r="AU123" i="11"/>
  <c r="AT123" i="11"/>
  <c r="AS123" i="11"/>
  <c r="AR123" i="11"/>
  <c r="AQ123" i="11"/>
  <c r="AP123" i="11"/>
  <c r="AO123" i="11"/>
  <c r="AN123" i="11"/>
  <c r="AM123" i="11"/>
  <c r="AL123" i="11"/>
  <c r="AK123" i="11"/>
  <c r="AJ123" i="11"/>
  <c r="AI123" i="11"/>
  <c r="AH123" i="11"/>
  <c r="AG123" i="11"/>
  <c r="AF123" i="11"/>
  <c r="AE123" i="11"/>
  <c r="AD123" i="11"/>
  <c r="AC123" i="11"/>
  <c r="AB123" i="11"/>
  <c r="AA123" i="11"/>
  <c r="Z123" i="11"/>
  <c r="Y123" i="11"/>
  <c r="X123" i="11"/>
  <c r="W123" i="11"/>
  <c r="V123" i="11"/>
  <c r="AX123" i="11" s="1"/>
  <c r="AZ123" i="11" s="1"/>
  <c r="U123" i="11"/>
  <c r="T123" i="11"/>
  <c r="S123" i="11"/>
  <c r="F123"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Z122" i="11"/>
  <c r="AX122" i="11" s="1"/>
  <c r="AZ122" i="11" s="1"/>
  <c r="Y122" i="11"/>
  <c r="X122" i="11"/>
  <c r="W122" i="11"/>
  <c r="V122" i="11"/>
  <c r="U122" i="11"/>
  <c r="T122" i="11"/>
  <c r="S122"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AX120" i="11" s="1"/>
  <c r="AZ120" i="11" s="1"/>
  <c r="S120" i="11"/>
  <c r="F120" i="11"/>
  <c r="AW119" i="1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Z117" i="11"/>
  <c r="Y117" i="11"/>
  <c r="X117" i="11"/>
  <c r="W117" i="11"/>
  <c r="V117" i="11"/>
  <c r="AX117" i="11" s="1"/>
  <c r="AZ117" i="11" s="1"/>
  <c r="U117" i="11"/>
  <c r="T117" i="11"/>
  <c r="S117" i="11"/>
  <c r="F117"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Z116" i="11"/>
  <c r="Y116" i="11"/>
  <c r="X116" i="11"/>
  <c r="AX116" i="11" s="1"/>
  <c r="AZ116" i="11" s="1"/>
  <c r="W116" i="11"/>
  <c r="V116" i="11"/>
  <c r="U116" i="11"/>
  <c r="T116" i="11"/>
  <c r="S116"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AX114" i="11" s="1"/>
  <c r="AZ114" i="11" s="1"/>
  <c r="F114"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AX113" i="11" s="1"/>
  <c r="AZ113" i="11" s="1"/>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Z111" i="11"/>
  <c r="AX111" i="11" s="1"/>
  <c r="AZ111" i="11" s="1"/>
  <c r="Y111" i="11"/>
  <c r="X111" i="11"/>
  <c r="W111" i="11"/>
  <c r="V111" i="11"/>
  <c r="U111" i="11"/>
  <c r="T111" i="11"/>
  <c r="S111" i="11"/>
  <c r="F111"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AX110" i="11" s="1"/>
  <c r="AZ110" i="11" s="1"/>
  <c r="S110"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AX108" i="11" s="1"/>
  <c r="AZ108" i="11" s="1"/>
  <c r="F108"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AX105" i="11" s="1"/>
  <c r="AZ105" i="11" s="1"/>
  <c r="T105" i="11"/>
  <c r="S105" i="11"/>
  <c r="F105"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Z104" i="11"/>
  <c r="AX104" i="11" s="1"/>
  <c r="AZ104" i="11" s="1"/>
  <c r="Y104" i="11"/>
  <c r="X104" i="11"/>
  <c r="W104" i="11"/>
  <c r="V104" i="11"/>
  <c r="U104" i="11"/>
  <c r="T104" i="11"/>
  <c r="S104" i="11"/>
  <c r="AW102" i="11"/>
  <c r="AV102" i="11"/>
  <c r="AU102" i="11"/>
  <c r="AT102" i="11"/>
  <c r="AS102" i="11"/>
  <c r="AR102" i="11"/>
  <c r="AQ102"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AX102" i="11" s="1"/>
  <c r="AZ102" i="11" s="1"/>
  <c r="S102" i="11"/>
  <c r="F102" i="11"/>
  <c r="AW101" i="11"/>
  <c r="AV101" i="11"/>
  <c r="AU101" i="11"/>
  <c r="AT101" i="11"/>
  <c r="AS101" i="11"/>
  <c r="AR101" i="11"/>
  <c r="AQ101"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AX101" i="11" s="1"/>
  <c r="AZ101" i="11" s="1"/>
  <c r="AW99" i="11"/>
  <c r="AV99" i="11"/>
  <c r="AU99" i="11"/>
  <c r="AT99" i="11"/>
  <c r="AS99" i="11"/>
  <c r="AR99" i="11"/>
  <c r="AQ99" i="11"/>
  <c r="AP99" i="11"/>
  <c r="AO99" i="11"/>
  <c r="AN99" i="11"/>
  <c r="AM99" i="11"/>
  <c r="AL99" i="11"/>
  <c r="AK99" i="11"/>
  <c r="AJ99" i="11"/>
  <c r="AI99" i="11"/>
  <c r="AH99" i="11"/>
  <c r="AG99" i="11"/>
  <c r="AF99" i="11"/>
  <c r="AE99" i="11"/>
  <c r="AD99" i="11"/>
  <c r="AC99" i="11"/>
  <c r="AB99" i="11"/>
  <c r="AA99" i="11"/>
  <c r="Z99" i="11"/>
  <c r="Y99" i="11"/>
  <c r="X99" i="11"/>
  <c r="W99" i="11"/>
  <c r="V99" i="11"/>
  <c r="U99" i="11"/>
  <c r="AX99" i="11" s="1"/>
  <c r="AZ99" i="11" s="1"/>
  <c r="T99" i="11"/>
  <c r="S99" i="11"/>
  <c r="F99" i="11"/>
  <c r="AW98" i="11"/>
  <c r="AV98" i="11"/>
  <c r="AU98" i="11"/>
  <c r="AT98" i="11"/>
  <c r="AS98" i="11"/>
  <c r="AR98" i="11"/>
  <c r="AQ98" i="11"/>
  <c r="AP98" i="11"/>
  <c r="AO98" i="11"/>
  <c r="AN98" i="11"/>
  <c r="AM98" i="11"/>
  <c r="AL98" i="11"/>
  <c r="AK98" i="11"/>
  <c r="AJ98" i="11"/>
  <c r="AI98" i="11"/>
  <c r="AH98" i="11"/>
  <c r="AG98" i="11"/>
  <c r="AF98" i="11"/>
  <c r="AE98" i="11"/>
  <c r="AD98" i="11"/>
  <c r="AC98" i="11"/>
  <c r="AB98" i="11"/>
  <c r="AA98" i="11"/>
  <c r="Z98" i="11"/>
  <c r="Y98" i="11"/>
  <c r="X98" i="11"/>
  <c r="W98" i="11"/>
  <c r="AX98" i="11" s="1"/>
  <c r="AZ98" i="11" s="1"/>
  <c r="V98" i="11"/>
  <c r="U98" i="11"/>
  <c r="T98" i="11"/>
  <c r="S98" i="11"/>
  <c r="AW96" i="11"/>
  <c r="AV96" i="11"/>
  <c r="AU96" i="11"/>
  <c r="AT96" i="11"/>
  <c r="AS96" i="11"/>
  <c r="AR96" i="11"/>
  <c r="AQ96"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F96" i="11"/>
  <c r="AZ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AX95" i="11" s="1"/>
  <c r="AW93" i="11"/>
  <c r="AV93" i="11"/>
  <c r="AU93" i="11"/>
  <c r="AT93" i="11"/>
  <c r="AS93" i="11"/>
  <c r="AR93" i="11"/>
  <c r="AQ93"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F93" i="11"/>
  <c r="AW92" i="11"/>
  <c r="AV92" i="11"/>
  <c r="AU92" i="11"/>
  <c r="AT92" i="11"/>
  <c r="AS92" i="11"/>
  <c r="AR92" i="11"/>
  <c r="AQ92" i="11"/>
  <c r="AP92" i="11"/>
  <c r="AO92" i="11"/>
  <c r="AN92" i="11"/>
  <c r="AM92" i="11"/>
  <c r="AL92" i="11"/>
  <c r="AK92" i="11"/>
  <c r="AJ92" i="11"/>
  <c r="AI92" i="11"/>
  <c r="AH92" i="11"/>
  <c r="AG92" i="11"/>
  <c r="AF92" i="11"/>
  <c r="AE92" i="11"/>
  <c r="AD92" i="11"/>
  <c r="AC92" i="11"/>
  <c r="AB92" i="11"/>
  <c r="AA92" i="11"/>
  <c r="Z92" i="11"/>
  <c r="Y92" i="11"/>
  <c r="X92" i="11"/>
  <c r="W92" i="11"/>
  <c r="AX92" i="11" s="1"/>
  <c r="AZ92" i="11" s="1"/>
  <c r="V92" i="11"/>
  <c r="U92" i="11"/>
  <c r="T92" i="11"/>
  <c r="S92" i="11"/>
  <c r="AW90" i="11"/>
  <c r="AV90" i="11"/>
  <c r="AU90" i="11"/>
  <c r="AT90" i="11"/>
  <c r="AS90" i="11"/>
  <c r="AR90" i="11"/>
  <c r="AQ90" i="11"/>
  <c r="AP90" i="11"/>
  <c r="AO90" i="11"/>
  <c r="AN90" i="11"/>
  <c r="AM90" i="11"/>
  <c r="AL90" i="11"/>
  <c r="AK90" i="11"/>
  <c r="AJ90" i="11"/>
  <c r="AI90" i="11"/>
  <c r="AH90" i="11"/>
  <c r="AG90" i="11"/>
  <c r="AF90" i="11"/>
  <c r="AE90" i="11"/>
  <c r="AD90" i="11"/>
  <c r="AC90" i="11"/>
  <c r="AB90" i="11"/>
  <c r="AA90" i="11"/>
  <c r="Z90" i="11"/>
  <c r="Y90" i="11"/>
  <c r="X90" i="11"/>
  <c r="W90" i="11"/>
  <c r="V90" i="11"/>
  <c r="U90" i="11"/>
  <c r="T90" i="11"/>
  <c r="AX90" i="11" s="1"/>
  <c r="AZ90" i="11" s="1"/>
  <c r="S90" i="11"/>
  <c r="F90" i="11"/>
  <c r="AW89" i="11"/>
  <c r="AV89" i="11"/>
  <c r="AU89" i="11"/>
  <c r="AT89" i="11"/>
  <c r="AS89" i="11"/>
  <c r="AR89" i="11"/>
  <c r="AQ89"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AX89" i="11" s="1"/>
  <c r="AZ89" i="11" s="1"/>
  <c r="AW87" i="11"/>
  <c r="AV87" i="11"/>
  <c r="AU87" i="11"/>
  <c r="AT87" i="11"/>
  <c r="AS87" i="11"/>
  <c r="AR87" i="11"/>
  <c r="AQ87" i="11"/>
  <c r="AP87" i="11"/>
  <c r="AO87" i="11"/>
  <c r="AN87" i="11"/>
  <c r="AM87" i="11"/>
  <c r="AL87" i="11"/>
  <c r="AK87" i="11"/>
  <c r="AJ87" i="11"/>
  <c r="AI87" i="11"/>
  <c r="AH87" i="11"/>
  <c r="AG87" i="11"/>
  <c r="AF87" i="11"/>
  <c r="AE87" i="11"/>
  <c r="AD87" i="11"/>
  <c r="AC87" i="11"/>
  <c r="AB87" i="11"/>
  <c r="AA87" i="11"/>
  <c r="Z87" i="11"/>
  <c r="Y87" i="11"/>
  <c r="X87" i="11"/>
  <c r="W87" i="11"/>
  <c r="V87" i="11"/>
  <c r="U87" i="11"/>
  <c r="AX87" i="11" s="1"/>
  <c r="AZ87" i="11" s="1"/>
  <c r="T87" i="11"/>
  <c r="S87" i="11"/>
  <c r="F87"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Z86" i="11"/>
  <c r="Y86" i="11"/>
  <c r="X86" i="11"/>
  <c r="W86" i="11"/>
  <c r="AX86" i="11" s="1"/>
  <c r="AZ86" i="11" s="1"/>
  <c r="V86" i="11"/>
  <c r="U86" i="11"/>
  <c r="T86" i="11"/>
  <c r="S86" i="11"/>
  <c r="AW84" i="11"/>
  <c r="AV84" i="11"/>
  <c r="AU84" i="11"/>
  <c r="AT84" i="11"/>
  <c r="AS84" i="11"/>
  <c r="AR84" i="11"/>
  <c r="AQ84"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F84" i="11"/>
  <c r="AW83" i="11"/>
  <c r="AV83" i="11"/>
  <c r="AU83" i="11"/>
  <c r="AT83" i="11"/>
  <c r="AS83" i="11"/>
  <c r="AR83" i="11"/>
  <c r="AQ83"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AX83" i="11" s="1"/>
  <c r="AZ83" i="11" s="1"/>
  <c r="AW81" i="11"/>
  <c r="AV81" i="11"/>
  <c r="AU81" i="11"/>
  <c r="AT81" i="11"/>
  <c r="AS81" i="11"/>
  <c r="AR81" i="11"/>
  <c r="AQ81" i="11"/>
  <c r="AP81" i="11"/>
  <c r="AO81" i="11"/>
  <c r="AN81" i="11"/>
  <c r="AM81" i="11"/>
  <c r="AL81" i="11"/>
  <c r="AK81" i="11"/>
  <c r="AJ81" i="11"/>
  <c r="AI81" i="11"/>
  <c r="AH81" i="11"/>
  <c r="AG81" i="11"/>
  <c r="AF81" i="11"/>
  <c r="AE81" i="11"/>
  <c r="AD81" i="11"/>
  <c r="AC81" i="11"/>
  <c r="AB81" i="11"/>
  <c r="AA81" i="11"/>
  <c r="Z81" i="11"/>
  <c r="Y81" i="11"/>
  <c r="X81" i="11"/>
  <c r="W81" i="11"/>
  <c r="V81" i="11"/>
  <c r="U81" i="11"/>
  <c r="AX81" i="11" s="1"/>
  <c r="AZ81" i="11" s="1"/>
  <c r="T81" i="11"/>
  <c r="S81" i="11"/>
  <c r="F81" i="11"/>
  <c r="AW80" i="11"/>
  <c r="AV80" i="11"/>
  <c r="AU80" i="11"/>
  <c r="AT80" i="11"/>
  <c r="AS80" i="11"/>
  <c r="AR80" i="11"/>
  <c r="AQ80" i="11"/>
  <c r="AP80" i="11"/>
  <c r="AO80" i="11"/>
  <c r="AN80" i="11"/>
  <c r="AM80" i="11"/>
  <c r="AL80" i="11"/>
  <c r="AK80" i="11"/>
  <c r="AJ80" i="11"/>
  <c r="AI80" i="11"/>
  <c r="AH80" i="11"/>
  <c r="AG80" i="11"/>
  <c r="AF80" i="11"/>
  <c r="AE80" i="11"/>
  <c r="AD80" i="11"/>
  <c r="AC80" i="11"/>
  <c r="AB80" i="11"/>
  <c r="AA80" i="11"/>
  <c r="Z80" i="11"/>
  <c r="Y80" i="11"/>
  <c r="X80" i="11"/>
  <c r="W80" i="11"/>
  <c r="AX80" i="11" s="1"/>
  <c r="AZ80" i="11" s="1"/>
  <c r="V80" i="11"/>
  <c r="U80" i="11"/>
  <c r="T80" i="11"/>
  <c r="S80" i="11"/>
  <c r="AW78" i="11"/>
  <c r="AV78" i="11"/>
  <c r="AU78" i="11"/>
  <c r="AT78" i="11"/>
  <c r="AS78" i="11"/>
  <c r="AR78" i="11"/>
  <c r="AQ78" i="11"/>
  <c r="AP78" i="11"/>
  <c r="AO78" i="11"/>
  <c r="AN78" i="11"/>
  <c r="AM78" i="11"/>
  <c r="AL78" i="11"/>
  <c r="AK78" i="11"/>
  <c r="AJ78" i="11"/>
  <c r="AI78" i="11"/>
  <c r="AH78" i="11"/>
  <c r="AG78" i="11"/>
  <c r="AF78" i="11"/>
  <c r="AE78" i="11"/>
  <c r="AD78" i="11"/>
  <c r="AC78" i="11"/>
  <c r="AB78" i="11"/>
  <c r="AA78" i="11"/>
  <c r="Z78" i="11"/>
  <c r="Y78" i="11"/>
  <c r="X78" i="11"/>
  <c r="W78" i="11"/>
  <c r="V78" i="11"/>
  <c r="U78" i="11"/>
  <c r="T78" i="11"/>
  <c r="AX78" i="11" s="1"/>
  <c r="AZ78" i="11" s="1"/>
  <c r="S78" i="11"/>
  <c r="F78" i="11"/>
  <c r="AW77" i="11"/>
  <c r="AV77" i="11"/>
  <c r="AU77" i="11"/>
  <c r="AT77" i="11"/>
  <c r="AS77" i="11"/>
  <c r="AR77" i="11"/>
  <c r="AQ77"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AX77" i="11" s="1"/>
  <c r="AZ77" i="11" s="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AX75" i="11" s="1"/>
  <c r="AZ75" i="11" s="1"/>
  <c r="T75" i="11"/>
  <c r="S75" i="11"/>
  <c r="F75"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AX74" i="11" s="1"/>
  <c r="AZ74" i="11" s="1"/>
  <c r="V74" i="11"/>
  <c r="U74" i="11"/>
  <c r="T74" i="11"/>
  <c r="S74"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F72" i="11"/>
  <c r="AZ71" i="1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X71" i="11" s="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AX69" i="11" s="1"/>
  <c r="AZ69" i="11" s="1"/>
  <c r="T69" i="11"/>
  <c r="S69" i="11"/>
  <c r="F69"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AX68" i="11" s="1"/>
  <c r="AZ68" i="11" s="1"/>
  <c r="V68" i="11"/>
  <c r="U68" i="11"/>
  <c r="T68" i="11"/>
  <c r="S68"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AX66" i="11" s="1"/>
  <c r="AZ66" i="11" s="1"/>
  <c r="S66" i="11"/>
  <c r="F66"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AX65" i="11" s="1"/>
  <c r="AZ65" i="11" s="1"/>
  <c r="AW63" i="1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AX63" i="11" s="1"/>
  <c r="AZ63" i="11" s="1"/>
  <c r="T63" i="11"/>
  <c r="S63" i="11"/>
  <c r="F63"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AX62" i="11" s="1"/>
  <c r="AZ62" i="11" s="1"/>
  <c r="V62" i="11"/>
  <c r="U62" i="11"/>
  <c r="T62" i="11"/>
  <c r="S62"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F60" i="11"/>
  <c r="AZ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AX59" i="11" s="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AX57" i="11" s="1"/>
  <c r="AZ57" i="11" s="1"/>
  <c r="T57" i="1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AX56" i="11" s="1"/>
  <c r="AZ56" i="11" s="1"/>
  <c r="V56" i="1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AX54" i="11" s="1"/>
  <c r="AZ54" i="11" s="1"/>
  <c r="S54" i="1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AX53" i="11" s="1"/>
  <c r="AZ53" i="11" s="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AX51" i="11" s="1"/>
  <c r="AZ51" i="11" s="1"/>
  <c r="T51" i="11"/>
  <c r="S51" i="1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AX50" i="11" s="1"/>
  <c r="AZ50" i="11" s="1"/>
  <c r="V50" i="1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F48" i="11"/>
  <c r="AZ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AX47" i="11" s="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AX44" i="11" s="1"/>
  <c r="AZ44" i="11" s="1"/>
  <c r="V44" i="1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AX42" i="11" s="1"/>
  <c r="AZ42" i="11" s="1"/>
  <c r="S42" i="1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AX41" i="11" s="1"/>
  <c r="AZ41" i="11" s="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AX39" i="11" s="1"/>
  <c r="AZ39" i="11" s="1"/>
  <c r="T39" i="11"/>
  <c r="S39" i="1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AX38" i="11" s="1"/>
  <c r="AZ38" i="11" s="1"/>
  <c r="V38" i="1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F36" i="11"/>
  <c r="AZ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AX35" i="11" s="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AX33" i="11" s="1"/>
  <c r="AZ33" i="11" s="1"/>
  <c r="T33" i="11"/>
  <c r="S33" i="1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AX32" i="11" s="1"/>
  <c r="AZ32" i="11" s="1"/>
  <c r="V32" i="11"/>
  <c r="U32" i="1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AX30" i="11" s="1"/>
  <c r="AZ30" i="11" s="1"/>
  <c r="S30" i="1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AX27" i="11" s="1"/>
  <c r="AZ27" i="11" s="1"/>
  <c r="T27" i="11"/>
  <c r="S27" i="1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AX26" i="11" s="1"/>
  <c r="AZ26" i="11" s="1"/>
  <c r="V26" i="11"/>
  <c r="U26" i="11"/>
  <c r="T26" i="11"/>
  <c r="S26" i="11"/>
  <c r="B25" i="11"/>
  <c r="B28" i="11" s="1"/>
  <c r="B31" i="11" s="1"/>
  <c r="B34" i="11" s="1"/>
  <c r="B37" i="11" s="1"/>
  <c r="B40" i="11" s="1"/>
  <c r="B43" i="11" s="1"/>
  <c r="B46" i="11" s="1"/>
  <c r="B49" i="11" s="1"/>
  <c r="B52" i="11" s="1"/>
  <c r="B55" i="11" s="1"/>
  <c r="B58" i="11" s="1"/>
  <c r="B61" i="11" s="1"/>
  <c r="B64" i="11" s="1"/>
  <c r="B67" i="11" s="1"/>
  <c r="B70" i="11" s="1"/>
  <c r="B73" i="11" s="1"/>
  <c r="B76" i="11" s="1"/>
  <c r="B79" i="11" s="1"/>
  <c r="B82" i="11" s="1"/>
  <c r="B85" i="11" s="1"/>
  <c r="B88" i="11" s="1"/>
  <c r="B91" i="11" s="1"/>
  <c r="B94" i="11" s="1"/>
  <c r="B97" i="11" s="1"/>
  <c r="B100" i="11" s="1"/>
  <c r="B103" i="11" s="1"/>
  <c r="B106" i="11" s="1"/>
  <c r="B109" i="11" s="1"/>
  <c r="B112" i="11" s="1"/>
  <c r="B115" i="11" s="1"/>
  <c r="B118" i="11" s="1"/>
  <c r="B121" i="11" s="1"/>
  <c r="B124" i="11" s="1"/>
  <c r="B127" i="11" s="1"/>
  <c r="B130" i="11" s="1"/>
  <c r="B133" i="11" s="1"/>
  <c r="B136" i="11" s="1"/>
  <c r="B139" i="11" s="1"/>
  <c r="B142" i="11" s="1"/>
  <c r="B145" i="11" s="1"/>
  <c r="B148" i="11" s="1"/>
  <c r="B151" i="11" s="1"/>
  <c r="B154" i="11" s="1"/>
  <c r="B157" i="11" s="1"/>
  <c r="B160" i="11" s="1"/>
  <c r="B163" i="11" s="1"/>
  <c r="B166" i="11" s="1"/>
  <c r="B169" i="11" s="1"/>
  <c r="B172" i="11" s="1"/>
  <c r="B175" i="11" s="1"/>
  <c r="B178" i="11" s="1"/>
  <c r="B181" i="11" s="1"/>
  <c r="B184" i="11" s="1"/>
  <c r="B187" i="11" s="1"/>
  <c r="B190" i="11" s="1"/>
  <c r="B193" i="11" s="1"/>
  <c r="B196" i="11" s="1"/>
  <c r="B199" i="11" s="1"/>
  <c r="B202" i="11" s="1"/>
  <c r="B205" i="11" s="1"/>
  <c r="B208" i="11" s="1"/>
  <c r="B211" i="11" s="1"/>
  <c r="B214" i="11" s="1"/>
  <c r="B217" i="11" s="1"/>
  <c r="B220" i="11" s="1"/>
  <c r="B223" i="11" s="1"/>
  <c r="B226" i="11" s="1"/>
  <c r="B229" i="11" s="1"/>
  <c r="B232" i="11" s="1"/>
  <c r="B235" i="11" s="1"/>
  <c r="B238" i="11" s="1"/>
  <c r="B241" i="11" s="1"/>
  <c r="B244" i="11" s="1"/>
  <c r="B247" i="11" s="1"/>
  <c r="B250" i="11" s="1"/>
  <c r="B253" i="11" s="1"/>
  <c r="B256" i="11" s="1"/>
  <c r="B259" i="11" s="1"/>
  <c r="B262" i="11" s="1"/>
  <c r="B265" i="11" s="1"/>
  <c r="B268" i="11" s="1"/>
  <c r="B271" i="11" s="1"/>
  <c r="B274" i="11" s="1"/>
  <c r="B277" i="11" s="1"/>
  <c r="B280" i="11" s="1"/>
  <c r="B283" i="11" s="1"/>
  <c r="B286" i="11" s="1"/>
  <c r="B289" i="11" s="1"/>
  <c r="B292" i="11" s="1"/>
  <c r="B295" i="11" s="1"/>
  <c r="B298" i="11" s="1"/>
  <c r="B301" i="11" s="1"/>
  <c r="B304" i="11" s="1"/>
  <c r="B307" i="11" s="1"/>
  <c r="B310" i="11" s="1"/>
  <c r="B313" i="11" s="1"/>
  <c r="B316" i="11" s="1"/>
  <c r="B319" i="11" s="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AX24" i="11" s="1"/>
  <c r="AZ24" i="11" s="1"/>
  <c r="S24" i="11"/>
  <c r="F24" i="11"/>
  <c r="S330"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AX23" i="11" s="1"/>
  <c r="AZ23" i="11" s="1"/>
  <c r="AU21" i="11"/>
  <c r="AW20" i="11"/>
  <c r="AW21" i="11" s="1"/>
  <c r="AU20" i="11"/>
  <c r="AO20" i="11"/>
  <c r="AO21" i="11" s="1"/>
  <c r="AG20" i="11"/>
  <c r="AG21" i="11" s="1"/>
  <c r="Y20" i="11"/>
  <c r="Y21" i="11" s="1"/>
  <c r="AW19" i="11"/>
  <c r="AV19" i="11"/>
  <c r="AV20" i="11" s="1"/>
  <c r="AV21" i="11" s="1"/>
  <c r="AU19" i="11"/>
  <c r="AX17" i="11"/>
  <c r="BC14" i="11"/>
  <c r="AC2" i="11"/>
  <c r="AN20" i="11" s="1"/>
  <c r="AN21" i="11" s="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AX60" i="10" s="1"/>
  <c r="AZ60" i="10" s="1"/>
  <c r="T60" i="10"/>
  <c r="S60" i="10"/>
  <c r="F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X59" i="10" s="1"/>
  <c r="AZ59" i="10" s="1"/>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X57" i="10" s="1"/>
  <c r="AZ57" i="10" s="1"/>
  <c r="F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AX54" i="10" s="1"/>
  <c r="AZ54" i="10" s="1"/>
  <c r="T54" i="10"/>
  <c r="S54" i="10"/>
  <c r="F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AX53" i="10" s="1"/>
  <c r="AZ53" i="10" s="1"/>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AX51" i="10" s="1"/>
  <c r="AZ51" i="10" s="1"/>
  <c r="Y51" i="10"/>
  <c r="X51" i="10"/>
  <c r="W51" i="10"/>
  <c r="V51" i="10"/>
  <c r="U51" i="10"/>
  <c r="T51" i="10"/>
  <c r="S51" i="10"/>
  <c r="F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AX48" i="10" s="1"/>
  <c r="AZ48" i="10" s="1"/>
  <c r="T48" i="10"/>
  <c r="S48" i="10"/>
  <c r="F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X47" i="10" s="1"/>
  <c r="AZ47" i="10" s="1"/>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X45" i="10" s="1"/>
  <c r="AZ45" i="10" s="1"/>
  <c r="F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AX42" i="10" s="1"/>
  <c r="AZ42" i="10" s="1"/>
  <c r="U42" i="10"/>
  <c r="T42" i="10"/>
  <c r="S42" i="10"/>
  <c r="F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AX41" i="10" s="1"/>
  <c r="AZ41" i="10" s="1"/>
  <c r="W41" i="10"/>
  <c r="V41" i="10"/>
  <c r="U41" i="10"/>
  <c r="T41" i="10"/>
  <c r="S41" i="10"/>
  <c r="B40" i="10"/>
  <c r="B43" i="10" s="1"/>
  <c r="B46" i="10" s="1"/>
  <c r="B49" i="10" s="1"/>
  <c r="B52" i="10" s="1"/>
  <c r="B55" i="10" s="1"/>
  <c r="B58" i="10" s="1"/>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AX39" i="10" s="1"/>
  <c r="AZ39" i="10" s="1"/>
  <c r="Y39" i="10"/>
  <c r="X39" i="10"/>
  <c r="W39" i="10"/>
  <c r="V39" i="10"/>
  <c r="U39" i="10"/>
  <c r="T39" i="10"/>
  <c r="S39" i="10"/>
  <c r="F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X38" i="10" s="1"/>
  <c r="AZ38" i="10" s="1"/>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AX36" i="10" s="1"/>
  <c r="AZ36" i="10" s="1"/>
  <c r="T36" i="10"/>
  <c r="S36" i="10"/>
  <c r="F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AX35" i="10" s="1"/>
  <c r="AZ35" i="10" s="1"/>
  <c r="W35" i="10"/>
  <c r="V35" i="10"/>
  <c r="U35" i="10"/>
  <c r="T35" i="10"/>
  <c r="S35" i="10"/>
  <c r="B34" i="10"/>
  <c r="B37" i="10" s="1"/>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AX33" i="10" s="1"/>
  <c r="AZ33" i="10" s="1"/>
  <c r="Y33" i="10"/>
  <c r="X33" i="10"/>
  <c r="W33" i="10"/>
  <c r="V33" i="10"/>
  <c r="U33" i="10"/>
  <c r="T33" i="10"/>
  <c r="S33" i="10"/>
  <c r="F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AX30" i="10" s="1"/>
  <c r="AZ30" i="10" s="1"/>
  <c r="Y30" i="10"/>
  <c r="X30" i="10"/>
  <c r="W30" i="10"/>
  <c r="V30" i="10"/>
  <c r="U30" i="10"/>
  <c r="T30" i="10"/>
  <c r="S30" i="10"/>
  <c r="F30" i="10"/>
  <c r="AB63"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AX29" i="10" s="1"/>
  <c r="AZ29" i="10" s="1"/>
  <c r="S29" i="10"/>
  <c r="B28" i="10"/>
  <c r="B31" i="10" s="1"/>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AX27" i="10" s="1"/>
  <c r="AZ27" i="10" s="1"/>
  <c r="U27" i="10"/>
  <c r="T27" i="10"/>
  <c r="S27" i="10"/>
  <c r="F27" i="10"/>
  <c r="AD62" i="10" s="1"/>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AX24" i="10" s="1"/>
  <c r="AZ24" i="10" s="1"/>
  <c r="F24" i="10"/>
  <c r="AD70" i="10"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23" i="10" s="1"/>
  <c r="AZ23" i="10" s="1"/>
  <c r="AU20" i="10"/>
  <c r="AU21" i="10" s="1"/>
  <c r="AS20" i="10"/>
  <c r="AS21" i="10" s="1"/>
  <c r="AI20" i="10"/>
  <c r="AI21" i="10" s="1"/>
  <c r="Z20" i="10"/>
  <c r="Z21" i="10" s="1"/>
  <c r="AW19" i="10"/>
  <c r="AW20" i="10" s="1"/>
  <c r="AW21" i="10" s="1"/>
  <c r="AV19" i="10"/>
  <c r="AV20" i="10" s="1"/>
  <c r="AV21" i="10" s="1"/>
  <c r="AU19" i="10"/>
  <c r="AX17" i="10"/>
  <c r="BC14" i="10"/>
  <c r="AC2" i="10"/>
  <c r="AT20" i="10" s="1"/>
  <c r="AT21" i="10" s="1"/>
  <c r="AV62" i="10" l="1"/>
  <c r="AJ68" i="10"/>
  <c r="AL20" i="10"/>
  <c r="AL21" i="10" s="1"/>
  <c r="V20" i="10"/>
  <c r="V21" i="10" s="1"/>
  <c r="AX26" i="10"/>
  <c r="AZ26" i="10" s="1"/>
  <c r="T62" i="10"/>
  <c r="X20" i="10"/>
  <c r="X21" i="10" s="1"/>
  <c r="AP20" i="10"/>
  <c r="AP21" i="10" s="1"/>
  <c r="Y20" i="10"/>
  <c r="Y21" i="10" s="1"/>
  <c r="AH20" i="10"/>
  <c r="AH21" i="10" s="1"/>
  <c r="AQ20" i="10"/>
  <c r="AQ21" i="10" s="1"/>
  <c r="AX56" i="10"/>
  <c r="AZ56" i="10" s="1"/>
  <c r="W62" i="10"/>
  <c r="AG62" i="10"/>
  <c r="AU62" i="10"/>
  <c r="AA63" i="10"/>
  <c r="AN63" i="10"/>
  <c r="AD67" i="10"/>
  <c r="AE68" i="10"/>
  <c r="AX48" i="11"/>
  <c r="AZ48" i="11" s="1"/>
  <c r="AX96" i="11"/>
  <c r="AZ96" i="11" s="1"/>
  <c r="AJ62" i="10"/>
  <c r="AL70" i="10"/>
  <c r="AX45" i="11"/>
  <c r="AZ45" i="11" s="1"/>
  <c r="AX93" i="11"/>
  <c r="AZ93" i="11" s="1"/>
  <c r="S20" i="10"/>
  <c r="S21" i="10" s="1"/>
  <c r="AA20" i="10"/>
  <c r="AA21" i="10" s="1"/>
  <c r="AK20" i="10"/>
  <c r="AK21" i="10" s="1"/>
  <c r="AS70" i="10"/>
  <c r="AK70" i="10"/>
  <c r="AC70" i="10"/>
  <c r="U70" i="10"/>
  <c r="AR69" i="10"/>
  <c r="AJ69" i="10"/>
  <c r="AB69" i="10"/>
  <c r="T69" i="10"/>
  <c r="AQ68" i="10"/>
  <c r="AI68" i="10"/>
  <c r="AA68" i="10"/>
  <c r="S68" i="10"/>
  <c r="AP67" i="10"/>
  <c r="AH67" i="10"/>
  <c r="Z67" i="10"/>
  <c r="AX63" i="10"/>
  <c r="AZ63" i="10" s="1"/>
  <c r="AP63" i="10"/>
  <c r="AH63" i="10"/>
  <c r="Z63" i="10"/>
  <c r="AQ62" i="10"/>
  <c r="AI62" i="10"/>
  <c r="AA62" i="10"/>
  <c r="S62" i="10"/>
  <c r="AR70" i="10"/>
  <c r="AJ70" i="10"/>
  <c r="AB70" i="10"/>
  <c r="T70" i="10"/>
  <c r="AQ69" i="10"/>
  <c r="AI69" i="10"/>
  <c r="AA69" i="10"/>
  <c r="S69" i="10"/>
  <c r="AP68" i="10"/>
  <c r="AH68" i="10"/>
  <c r="Z68" i="10"/>
  <c r="AW67" i="10"/>
  <c r="AO67" i="10"/>
  <c r="AG67" i="10"/>
  <c r="Y67" i="10"/>
  <c r="AW63" i="10"/>
  <c r="AO63" i="10"/>
  <c r="AG63" i="10"/>
  <c r="Y63" i="10"/>
  <c r="AX62" i="10"/>
  <c r="AZ62" i="10" s="1"/>
  <c r="AP62" i="10"/>
  <c r="AH62" i="10"/>
  <c r="Z62" i="10"/>
  <c r="AQ70" i="10"/>
  <c r="AI70" i="10"/>
  <c r="AA70" i="10"/>
  <c r="S70" i="10"/>
  <c r="AP69" i="10"/>
  <c r="AH69" i="10"/>
  <c r="Z69" i="10"/>
  <c r="AW68" i="10"/>
  <c r="AO68" i="10"/>
  <c r="AG68" i="10"/>
  <c r="Y68" i="10"/>
  <c r="AV67" i="10"/>
  <c r="AN67" i="10"/>
  <c r="AF67" i="10"/>
  <c r="X67" i="10"/>
  <c r="AV63" i="10"/>
  <c r="AP70" i="10"/>
  <c r="AH70" i="10"/>
  <c r="Z70" i="10"/>
  <c r="AW69" i="10"/>
  <c r="AO69" i="10"/>
  <c r="AG69" i="10"/>
  <c r="Y69" i="10"/>
  <c r="AV68" i="10"/>
  <c r="AN68" i="10"/>
  <c r="AF68" i="10"/>
  <c r="X68" i="10"/>
  <c r="AU67" i="10"/>
  <c r="AM67" i="10"/>
  <c r="AE67" i="10"/>
  <c r="AW70" i="10"/>
  <c r="AO70" i="10"/>
  <c r="AG70" i="10"/>
  <c r="Y70" i="10"/>
  <c r="AV69" i="10"/>
  <c r="AN69" i="10"/>
  <c r="AF69" i="10"/>
  <c r="X69" i="10"/>
  <c r="AU68" i="10"/>
  <c r="AM68" i="10"/>
  <c r="AV70" i="10"/>
  <c r="AN70" i="10"/>
  <c r="AF70" i="10"/>
  <c r="X70" i="10"/>
  <c r="AU69" i="10"/>
  <c r="AM69" i="10"/>
  <c r="AE69" i="10"/>
  <c r="W69" i="10"/>
  <c r="AT68" i="10"/>
  <c r="AL68" i="10"/>
  <c r="AD68" i="10"/>
  <c r="V68" i="10"/>
  <c r="AS67" i="10"/>
  <c r="AK67" i="10"/>
  <c r="AC67" i="10"/>
  <c r="U67" i="10"/>
  <c r="AS63" i="10"/>
  <c r="AK63" i="10"/>
  <c r="AC63" i="10"/>
  <c r="U63" i="10"/>
  <c r="AT62" i="10"/>
  <c r="AL62" i="10"/>
  <c r="AU70" i="10"/>
  <c r="AM70" i="10"/>
  <c r="AE70" i="10"/>
  <c r="W70" i="10"/>
  <c r="AT69" i="10"/>
  <c r="AL69" i="10"/>
  <c r="AD69" i="10"/>
  <c r="V69" i="10"/>
  <c r="AS68" i="10"/>
  <c r="AK68" i="10"/>
  <c r="AC68" i="10"/>
  <c r="U68" i="10"/>
  <c r="AR67" i="10"/>
  <c r="AJ67" i="10"/>
  <c r="AB67" i="10"/>
  <c r="T67" i="10"/>
  <c r="AR63" i="10"/>
  <c r="AJ63" i="10"/>
  <c r="Y62" i="10"/>
  <c r="AK62" i="10"/>
  <c r="AW62" i="10"/>
  <c r="AD63" i="10"/>
  <c r="AT63" i="10"/>
  <c r="AL67" i="10"/>
  <c r="AR68" i="10"/>
  <c r="AT70" i="10"/>
  <c r="AX36" i="11"/>
  <c r="AZ36" i="11" s="1"/>
  <c r="AX84" i="11"/>
  <c r="AZ84" i="11" s="1"/>
  <c r="AQ63" i="10"/>
  <c r="AX29" i="11"/>
  <c r="AZ29" i="11" s="1"/>
  <c r="AR20" i="10"/>
  <c r="AR21" i="10" s="1"/>
  <c r="AJ20" i="10"/>
  <c r="AJ21" i="10" s="1"/>
  <c r="AB20" i="10"/>
  <c r="AB21" i="10" s="1"/>
  <c r="AX32" i="10"/>
  <c r="AZ32" i="10" s="1"/>
  <c r="AB62" i="10"/>
  <c r="S63" i="10"/>
  <c r="AE63" i="10"/>
  <c r="AU63" i="10"/>
  <c r="AQ67" i="10"/>
  <c r="U69" i="10"/>
  <c r="AM62" i="10"/>
  <c r="BB8" i="10"/>
  <c r="U20" i="10"/>
  <c r="U21" i="10" s="1"/>
  <c r="AD20" i="10"/>
  <c r="AD21" i="10" s="1"/>
  <c r="AM20" i="10"/>
  <c r="AM21" i="10" s="1"/>
  <c r="AC62" i="10"/>
  <c r="AN62" i="10"/>
  <c r="T63" i="10"/>
  <c r="AF63" i="10"/>
  <c r="S67" i="10"/>
  <c r="AT67" i="10"/>
  <c r="AC69" i="10"/>
  <c r="AX72" i="11"/>
  <c r="AZ72" i="11" s="1"/>
  <c r="AI67" i="10"/>
  <c r="T20" i="10"/>
  <c r="T21" i="10" s="1"/>
  <c r="AO62" i="10"/>
  <c r="V63" i="10"/>
  <c r="AI63" i="10"/>
  <c r="V67" i="10"/>
  <c r="T68" i="10"/>
  <c r="AK69" i="10"/>
  <c r="X62" i="10"/>
  <c r="AC20" i="10"/>
  <c r="AC21" i="10" s="1"/>
  <c r="AN20" i="10"/>
  <c r="AN21" i="10" s="1"/>
  <c r="W20" i="10"/>
  <c r="W21" i="10" s="1"/>
  <c r="AF20" i="10"/>
  <c r="AF21" i="10" s="1"/>
  <c r="AO20" i="10"/>
  <c r="AO21" i="10" s="1"/>
  <c r="AX44" i="10"/>
  <c r="AZ44" i="10" s="1"/>
  <c r="U62" i="10"/>
  <c r="AE62" i="10"/>
  <c r="AR62" i="10"/>
  <c r="W63" i="10"/>
  <c r="AL63" i="10"/>
  <c r="W67" i="10"/>
  <c r="W68" i="10"/>
  <c r="AS69" i="10"/>
  <c r="AX60" i="11"/>
  <c r="AZ60" i="11" s="1"/>
  <c r="AE20" i="10"/>
  <c r="AE21" i="10" s="1"/>
  <c r="AG20" i="10"/>
  <c r="AG21" i="10" s="1"/>
  <c r="V62" i="10"/>
  <c r="AF62" i="10"/>
  <c r="AS62" i="10"/>
  <c r="X63" i="10"/>
  <c r="AM63" i="10"/>
  <c r="AA67" i="10"/>
  <c r="AB68" i="10"/>
  <c r="V70" i="10"/>
  <c r="AX137" i="11"/>
  <c r="AZ137" i="11" s="1"/>
  <c r="AL323" i="11"/>
  <c r="Z20" i="11"/>
  <c r="Z21" i="11" s="1"/>
  <c r="AH20" i="11"/>
  <c r="AH21" i="11" s="1"/>
  <c r="AP20" i="11"/>
  <c r="AP21" i="11" s="1"/>
  <c r="AR331" i="11"/>
  <c r="AJ331" i="11"/>
  <c r="AB331" i="11"/>
  <c r="T331" i="11"/>
  <c r="AQ330" i="11"/>
  <c r="AI330" i="11"/>
  <c r="AA330" i="11"/>
  <c r="AQ331" i="11"/>
  <c r="AI331" i="11"/>
  <c r="AA331" i="11"/>
  <c r="S331" i="11"/>
  <c r="AP330" i="11"/>
  <c r="AH330" i="11"/>
  <c r="Z330" i="11"/>
  <c r="AW329" i="11"/>
  <c r="AO329" i="11"/>
  <c r="AG329" i="11"/>
  <c r="Y329" i="11"/>
  <c r="AV328" i="11"/>
  <c r="AN328" i="11"/>
  <c r="AF328" i="11"/>
  <c r="X328" i="11"/>
  <c r="AV324" i="11"/>
  <c r="AP331" i="11"/>
  <c r="AH331" i="11"/>
  <c r="Z331" i="11"/>
  <c r="AW330" i="11"/>
  <c r="AO330" i="11"/>
  <c r="AG330" i="11"/>
  <c r="Y330" i="11"/>
  <c r="AV329" i="11"/>
  <c r="AN329" i="11"/>
  <c r="AF329" i="11"/>
  <c r="X329" i="11"/>
  <c r="AU328" i="11"/>
  <c r="AM328" i="11"/>
  <c r="AE328" i="11"/>
  <c r="W328" i="11"/>
  <c r="AU324" i="11"/>
  <c r="AW331" i="11"/>
  <c r="AO331" i="11"/>
  <c r="AG331" i="11"/>
  <c r="Y331" i="11"/>
  <c r="AV330" i="11"/>
  <c r="AN330" i="11"/>
  <c r="AV331" i="11"/>
  <c r="AN331" i="11"/>
  <c r="AF331" i="11"/>
  <c r="X331" i="11"/>
  <c r="AU330" i="11"/>
  <c r="AM330" i="11"/>
  <c r="AE330" i="11"/>
  <c r="W330" i="11"/>
  <c r="AT329" i="11"/>
  <c r="AL329" i="11"/>
  <c r="AD329" i="11"/>
  <c r="V329" i="11"/>
  <c r="AS328" i="11"/>
  <c r="AK328" i="11"/>
  <c r="AC328" i="11"/>
  <c r="AU331" i="11"/>
  <c r="AM331" i="11"/>
  <c r="AE331" i="11"/>
  <c r="W331" i="11"/>
  <c r="AT330" i="11"/>
  <c r="AL330" i="11"/>
  <c r="AD330" i="11"/>
  <c r="V330" i="11"/>
  <c r="AS329" i="11"/>
  <c r="AK329" i="11"/>
  <c r="AC329" i="11"/>
  <c r="AT331" i="11"/>
  <c r="AS331" i="11"/>
  <c r="AK331" i="11"/>
  <c r="AC331" i="11"/>
  <c r="U331" i="11"/>
  <c r="AR330" i="11"/>
  <c r="AJ330" i="11"/>
  <c r="AB330" i="11"/>
  <c r="T330" i="11"/>
  <c r="AQ329" i="11"/>
  <c r="AI329" i="11"/>
  <c r="AA329" i="11"/>
  <c r="S329" i="11"/>
  <c r="AP328" i="11"/>
  <c r="AH328" i="11"/>
  <c r="Z328" i="11"/>
  <c r="AX324" i="11"/>
  <c r="AZ324" i="11" s="1"/>
  <c r="V331" i="11"/>
  <c r="AU329" i="11"/>
  <c r="Z329" i="11"/>
  <c r="AO328" i="11"/>
  <c r="Y328" i="11"/>
  <c r="AR324" i="11"/>
  <c r="AJ324" i="11"/>
  <c r="AB324" i="11"/>
  <c r="T324" i="11"/>
  <c r="AS323" i="11"/>
  <c r="AK323" i="11"/>
  <c r="AS330" i="11"/>
  <c r="AR329" i="11"/>
  <c r="W329" i="11"/>
  <c r="AL328" i="11"/>
  <c r="V328" i="11"/>
  <c r="AQ324" i="11"/>
  <c r="AI324" i="11"/>
  <c r="AA324" i="11"/>
  <c r="S324" i="11"/>
  <c r="AR323" i="11"/>
  <c r="AJ323" i="11"/>
  <c r="AB323" i="11"/>
  <c r="T323" i="11"/>
  <c r="AK330" i="11"/>
  <c r="AP329" i="11"/>
  <c r="U329" i="11"/>
  <c r="AJ328" i="11"/>
  <c r="U328" i="11"/>
  <c r="AP324" i="11"/>
  <c r="AH324" i="11"/>
  <c r="Z324" i="11"/>
  <c r="AQ323" i="11"/>
  <c r="AI323" i="11"/>
  <c r="AA323" i="11"/>
  <c r="S323" i="11"/>
  <c r="AF330" i="11"/>
  <c r="AM329" i="11"/>
  <c r="T329" i="11"/>
  <c r="AI328" i="11"/>
  <c r="T328" i="11"/>
  <c r="AO324" i="11"/>
  <c r="AG324" i="11"/>
  <c r="Y324" i="11"/>
  <c r="AX323" i="11"/>
  <c r="AZ323" i="11" s="1"/>
  <c r="AP323" i="11"/>
  <c r="AH323" i="11"/>
  <c r="Z323" i="11"/>
  <c r="AC330" i="11"/>
  <c r="AJ329" i="11"/>
  <c r="AW328" i="11"/>
  <c r="AG328" i="11"/>
  <c r="S328" i="11"/>
  <c r="AN324" i="11"/>
  <c r="AF324" i="11"/>
  <c r="X324" i="11"/>
  <c r="AW323" i="11"/>
  <c r="AO323" i="11"/>
  <c r="AG323" i="11"/>
  <c r="Y323" i="11"/>
  <c r="X330" i="11"/>
  <c r="AH329" i="11"/>
  <c r="AT328" i="11"/>
  <c r="AD328" i="11"/>
  <c r="AW324" i="11"/>
  <c r="AM324" i="11"/>
  <c r="AE324" i="11"/>
  <c r="W324" i="11"/>
  <c r="AV323" i="11"/>
  <c r="AN323" i="11"/>
  <c r="AF323" i="11"/>
  <c r="X323" i="11"/>
  <c r="AL331" i="11"/>
  <c r="U330" i="11"/>
  <c r="AE329" i="11"/>
  <c r="AR328" i="11"/>
  <c r="AB328" i="11"/>
  <c r="AT324" i="11"/>
  <c r="AL324" i="11"/>
  <c r="AD324" i="11"/>
  <c r="V324" i="11"/>
  <c r="AU323" i="11"/>
  <c r="AM323" i="11"/>
  <c r="AE323" i="11"/>
  <c r="W323" i="11"/>
  <c r="AT323" i="11"/>
  <c r="AD331" i="11"/>
  <c r="S20" i="11"/>
  <c r="S21" i="11" s="1"/>
  <c r="AA20" i="11"/>
  <c r="AA21" i="11" s="1"/>
  <c r="AI20" i="11"/>
  <c r="AI21" i="11" s="1"/>
  <c r="AQ20" i="11"/>
  <c r="AQ21" i="11" s="1"/>
  <c r="AX125" i="11"/>
  <c r="AZ125" i="11" s="1"/>
  <c r="AX143" i="11"/>
  <c r="AZ143" i="11" s="1"/>
  <c r="AX152" i="11"/>
  <c r="AZ152" i="11" s="1"/>
  <c r="AX158" i="11"/>
  <c r="AZ158" i="11" s="1"/>
  <c r="AX164" i="11"/>
  <c r="AZ164" i="11" s="1"/>
  <c r="AX170" i="11"/>
  <c r="AZ170" i="11" s="1"/>
  <c r="AX176" i="11"/>
  <c r="AZ176" i="11" s="1"/>
  <c r="AX182" i="11"/>
  <c r="AZ182" i="11" s="1"/>
  <c r="AX188" i="11"/>
  <c r="AZ188" i="11" s="1"/>
  <c r="AX194" i="11"/>
  <c r="AZ194" i="11" s="1"/>
  <c r="AX200" i="11"/>
  <c r="AZ200" i="11" s="1"/>
  <c r="AX206" i="11"/>
  <c r="AZ206" i="11" s="1"/>
  <c r="AX212" i="11"/>
  <c r="AZ212" i="11" s="1"/>
  <c r="AX218" i="11"/>
  <c r="AZ218" i="11" s="1"/>
  <c r="AX224" i="11"/>
  <c r="AZ224" i="11" s="1"/>
  <c r="AX230" i="11"/>
  <c r="AZ230" i="11" s="1"/>
  <c r="AX236" i="11"/>
  <c r="AZ236" i="11" s="1"/>
  <c r="AX242" i="11"/>
  <c r="AZ242" i="11" s="1"/>
  <c r="AX248" i="11"/>
  <c r="AZ248" i="11" s="1"/>
  <c r="AX254" i="11"/>
  <c r="AZ254" i="11" s="1"/>
  <c r="AX260" i="11"/>
  <c r="AZ260" i="11" s="1"/>
  <c r="U324" i="11"/>
  <c r="T20" i="11"/>
  <c r="T21" i="11" s="1"/>
  <c r="AB20" i="11"/>
  <c r="AB21" i="11" s="1"/>
  <c r="AJ20" i="11"/>
  <c r="AJ21" i="11" s="1"/>
  <c r="AR20" i="11"/>
  <c r="AR21" i="11" s="1"/>
  <c r="AC324" i="11"/>
  <c r="BB8" i="11"/>
  <c r="U20" i="11"/>
  <c r="U21" i="11" s="1"/>
  <c r="AC20" i="11"/>
  <c r="AC21" i="11" s="1"/>
  <c r="AK20" i="11"/>
  <c r="AK21" i="11" s="1"/>
  <c r="AS20" i="11"/>
  <c r="AS21" i="11" s="1"/>
  <c r="AX311" i="11"/>
  <c r="AZ311" i="11" s="1"/>
  <c r="AX317" i="11"/>
  <c r="AZ317" i="11" s="1"/>
  <c r="U323" i="11"/>
  <c r="AK324" i="11"/>
  <c r="V20" i="11"/>
  <c r="V21" i="11" s="1"/>
  <c r="AD20" i="11"/>
  <c r="AD21" i="11" s="1"/>
  <c r="AL20" i="11"/>
  <c r="AL21" i="11" s="1"/>
  <c r="AT20" i="11"/>
  <c r="AT21" i="11" s="1"/>
  <c r="AX131" i="11"/>
  <c r="AZ131" i="11" s="1"/>
  <c r="V323" i="11"/>
  <c r="AS324" i="11"/>
  <c r="AA328" i="11"/>
  <c r="W20" i="11"/>
  <c r="W21" i="11" s="1"/>
  <c r="AE20" i="11"/>
  <c r="AE21" i="11" s="1"/>
  <c r="AM20" i="11"/>
  <c r="AM21" i="11" s="1"/>
  <c r="AX141" i="11"/>
  <c r="AZ141" i="11" s="1"/>
  <c r="AC323" i="11"/>
  <c r="AQ328" i="11"/>
  <c r="X20" i="11"/>
  <c r="X21" i="11" s="1"/>
  <c r="AF20" i="11"/>
  <c r="AF21" i="11" s="1"/>
  <c r="AX107" i="11"/>
  <c r="AZ107" i="11" s="1"/>
  <c r="AX119" i="11"/>
  <c r="AZ119" i="11" s="1"/>
  <c r="AD323" i="11"/>
  <c r="AB329" i="11"/>
  <c r="AE48" i="15"/>
  <c r="W48" i="15"/>
  <c r="AQ45" i="15"/>
  <c r="AI45" i="15"/>
  <c r="S45" i="15"/>
  <c r="AM42" i="15"/>
  <c r="AM69" i="15" s="1"/>
  <c r="AI39" i="15"/>
  <c r="AA39" i="15"/>
  <c r="AM30" i="15"/>
  <c r="AQ27" i="15"/>
  <c r="AI27" i="15"/>
  <c r="AA27" i="15"/>
  <c r="AM24" i="15"/>
  <c r="W24" i="15"/>
  <c r="AL48" i="15"/>
  <c r="AD48" i="15"/>
  <c r="V48" i="15"/>
  <c r="AP45" i="15"/>
  <c r="Z45" i="15"/>
  <c r="AT42" i="15"/>
  <c r="AP39" i="15"/>
  <c r="AH39" i="15"/>
  <c r="AH69" i="15" s="1"/>
  <c r="AT30" i="15"/>
  <c r="AP27" i="15"/>
  <c r="AH27" i="15"/>
  <c r="AT24" i="15"/>
  <c r="AD24" i="15"/>
  <c r="V24" i="15"/>
  <c r="AS48" i="15"/>
  <c r="AK48" i="15"/>
  <c r="AK69" i="15" s="1"/>
  <c r="AC48" i="15"/>
  <c r="AG45" i="15"/>
  <c r="Y45" i="15"/>
  <c r="AO39" i="15"/>
  <c r="AO27" i="15"/>
  <c r="AK24" i="15"/>
  <c r="AC24" i="15"/>
  <c r="AR48" i="15"/>
  <c r="AR63" i="15" s="1"/>
  <c r="AJ48" i="15"/>
  <c r="T48" i="15"/>
  <c r="AN45" i="15"/>
  <c r="AF45" i="15"/>
  <c r="X39" i="15"/>
  <c r="X63" i="15" s="1"/>
  <c r="X27" i="15"/>
  <c r="AR24" i="15"/>
  <c r="AJ24" i="15"/>
  <c r="T24" i="15"/>
  <c r="AQ48" i="15"/>
  <c r="AA48" i="15"/>
  <c r="S48" i="15"/>
  <c r="AM45" i="15"/>
  <c r="W45" i="15"/>
  <c r="AE39" i="15"/>
  <c r="S30" i="15"/>
  <c r="AX30" i="15" s="1"/>
  <c r="AZ30" i="15" s="1"/>
  <c r="AE27" i="15"/>
  <c r="W27" i="15"/>
  <c r="AQ24" i="15"/>
  <c r="AA24" i="15"/>
  <c r="S24" i="15"/>
  <c r="AH48" i="15"/>
  <c r="Z48" i="15"/>
  <c r="AT45" i="15"/>
  <c r="AT69" i="15" s="1"/>
  <c r="AD45" i="15"/>
  <c r="V45" i="15"/>
  <c r="AL39" i="15"/>
  <c r="AL63" i="15" s="1"/>
  <c r="Z30" i="15"/>
  <c r="AL27" i="15"/>
  <c r="AD27" i="15"/>
  <c r="V27" i="15"/>
  <c r="AH24" i="15"/>
  <c r="Z24" i="15"/>
  <c r="AO48" i="15"/>
  <c r="AG48" i="15"/>
  <c r="AK45" i="15"/>
  <c r="AC45" i="15"/>
  <c r="U45" i="15"/>
  <c r="Y42" i="15"/>
  <c r="AS39" i="15"/>
  <c r="AS69" i="15" s="1"/>
  <c r="U39" i="15"/>
  <c r="AG30" i="15"/>
  <c r="Y30" i="15"/>
  <c r="AS27" i="15"/>
  <c r="AK27" i="15"/>
  <c r="AC27" i="15"/>
  <c r="U27" i="15"/>
  <c r="AO24" i="15"/>
  <c r="AG24" i="15"/>
  <c r="Y24" i="15"/>
  <c r="AN48" i="15"/>
  <c r="X48" i="15"/>
  <c r="AR45" i="15"/>
  <c r="AJ45" i="15"/>
  <c r="AB45" i="15"/>
  <c r="AF42" i="15"/>
  <c r="AF63" i="15" s="1"/>
  <c r="AB39" i="15"/>
  <c r="T39" i="15"/>
  <c r="AX39" i="15" s="1"/>
  <c r="AN30" i="15"/>
  <c r="AF30" i="15"/>
  <c r="AR27" i="15"/>
  <c r="AJ27" i="15"/>
  <c r="AB27" i="15"/>
  <c r="T27" i="15"/>
  <c r="AX27" i="15" s="1"/>
  <c r="AN24" i="15"/>
  <c r="AF24" i="15"/>
  <c r="X20" i="15"/>
  <c r="X21" i="15" s="1"/>
  <c r="AF20" i="15"/>
  <c r="AF21" i="15" s="1"/>
  <c r="AN20" i="15"/>
  <c r="AN21" i="15" s="1"/>
  <c r="W62" i="15"/>
  <c r="AE62" i="15"/>
  <c r="AM62" i="15"/>
  <c r="AU62" i="15"/>
  <c r="V63" i="15"/>
  <c r="AD63" i="15"/>
  <c r="V67" i="15"/>
  <c r="AD67" i="15"/>
  <c r="AL67" i="15"/>
  <c r="AT67" i="15"/>
  <c r="W68" i="15"/>
  <c r="AE68" i="15"/>
  <c r="AM68" i="15"/>
  <c r="AU68" i="15"/>
  <c r="X69" i="15"/>
  <c r="AN69" i="15"/>
  <c r="AV69" i="15"/>
  <c r="Y70" i="15"/>
  <c r="AG70" i="15"/>
  <c r="AO70" i="15"/>
  <c r="AW70" i="15"/>
  <c r="X62" i="15"/>
  <c r="AF62" i="15"/>
  <c r="AN62" i="15"/>
  <c r="AV62" i="15"/>
  <c r="W63" i="15"/>
  <c r="AE63" i="15"/>
  <c r="AU63" i="15"/>
  <c r="W67" i="15"/>
  <c r="AE67" i="15"/>
  <c r="AM67" i="15"/>
  <c r="AU67" i="15"/>
  <c r="X68" i="15"/>
  <c r="AF68" i="15"/>
  <c r="AN68" i="15"/>
  <c r="AV68" i="15"/>
  <c r="Y69" i="15"/>
  <c r="AG69" i="15"/>
  <c r="AO69" i="15"/>
  <c r="AW69" i="15"/>
  <c r="Z70" i="15"/>
  <c r="AH70" i="15"/>
  <c r="AP70" i="15"/>
  <c r="Z20" i="15"/>
  <c r="Z21" i="15" s="1"/>
  <c r="AH20" i="15"/>
  <c r="AH21" i="15" s="1"/>
  <c r="AP20" i="15"/>
  <c r="AP21" i="15" s="1"/>
  <c r="Y62" i="15"/>
  <c r="AG62" i="15"/>
  <c r="AO62" i="15"/>
  <c r="AW62" i="15"/>
  <c r="AN63" i="15"/>
  <c r="AV63" i="15"/>
  <c r="X67" i="15"/>
  <c r="AF67" i="15"/>
  <c r="AN67" i="15"/>
  <c r="AV67" i="15"/>
  <c r="Y68" i="15"/>
  <c r="AG68" i="15"/>
  <c r="AO68" i="15"/>
  <c r="AW68" i="15"/>
  <c r="Z69" i="15"/>
  <c r="AP69" i="15"/>
  <c r="S70" i="15"/>
  <c r="AA70" i="15"/>
  <c r="AI70" i="15"/>
  <c r="AQ70" i="15"/>
  <c r="S20" i="15"/>
  <c r="S21" i="15" s="1"/>
  <c r="AA20" i="15"/>
  <c r="AA21" i="15" s="1"/>
  <c r="AI20" i="15"/>
  <c r="AI21" i="15" s="1"/>
  <c r="AQ20" i="15"/>
  <c r="AQ21" i="15" s="1"/>
  <c r="Z62" i="15"/>
  <c r="AH62" i="15"/>
  <c r="AP62" i="15"/>
  <c r="Y63" i="15"/>
  <c r="AG63" i="15"/>
  <c r="AO63" i="15"/>
  <c r="AW63" i="15"/>
  <c r="Y67" i="15"/>
  <c r="AG67" i="15"/>
  <c r="AO67" i="15"/>
  <c r="AW67" i="15"/>
  <c r="Z68" i="15"/>
  <c r="AH68" i="15"/>
  <c r="AP68" i="15"/>
  <c r="S69" i="15"/>
  <c r="AA69" i="15"/>
  <c r="AI69" i="15"/>
  <c r="AQ69" i="15"/>
  <c r="T70" i="15"/>
  <c r="AB70" i="15"/>
  <c r="AJ70" i="15"/>
  <c r="AR70" i="15"/>
  <c r="T20" i="15"/>
  <c r="T21" i="15" s="1"/>
  <c r="AB20" i="15"/>
  <c r="AB21" i="15" s="1"/>
  <c r="AJ20" i="15"/>
  <c r="AJ21" i="15" s="1"/>
  <c r="AR20" i="15"/>
  <c r="AR21" i="15" s="1"/>
  <c r="AA62" i="15"/>
  <c r="AI62" i="15"/>
  <c r="AQ62" i="15"/>
  <c r="Z63" i="15"/>
  <c r="AP63" i="15"/>
  <c r="Z67" i="15"/>
  <c r="AH67" i="15"/>
  <c r="AP67" i="15"/>
  <c r="S68" i="15"/>
  <c r="AA68" i="15"/>
  <c r="AI68" i="15"/>
  <c r="AQ68" i="15"/>
  <c r="T69" i="15"/>
  <c r="AB69" i="15"/>
  <c r="AJ69" i="15"/>
  <c r="AR69" i="15"/>
  <c r="U70" i="15"/>
  <c r="AC70" i="15"/>
  <c r="AK70" i="15"/>
  <c r="AS70" i="15"/>
  <c r="BB8" i="15"/>
  <c r="U20" i="15"/>
  <c r="U21" i="15" s="1"/>
  <c r="AC20" i="15"/>
  <c r="AC21" i="15" s="1"/>
  <c r="AK20" i="15"/>
  <c r="AK21" i="15" s="1"/>
  <c r="AS20" i="15"/>
  <c r="AS21" i="15" s="1"/>
  <c r="AB62" i="15"/>
  <c r="AJ62" i="15"/>
  <c r="AR62" i="15"/>
  <c r="S63" i="15"/>
  <c r="AA63" i="15"/>
  <c r="AI63" i="15"/>
  <c r="AQ63" i="15"/>
  <c r="AA67" i="15"/>
  <c r="AI67" i="15"/>
  <c r="AQ67" i="15"/>
  <c r="T68" i="15"/>
  <c r="AB68" i="15"/>
  <c r="AJ68" i="15"/>
  <c r="AR68" i="15"/>
  <c r="U69" i="15"/>
  <c r="AC69" i="15"/>
  <c r="V70" i="15"/>
  <c r="AD70" i="15"/>
  <c r="AL70" i="15"/>
  <c r="AT70" i="15"/>
  <c r="V20" i="15"/>
  <c r="V21" i="15" s="1"/>
  <c r="AD20" i="15"/>
  <c r="AD21" i="15" s="1"/>
  <c r="AL20" i="15"/>
  <c r="AL21" i="15" s="1"/>
  <c r="AT20" i="15"/>
  <c r="AT21" i="15" s="1"/>
  <c r="U62" i="15"/>
  <c r="AC62" i="15"/>
  <c r="AK62" i="15"/>
  <c r="AS62" i="15"/>
  <c r="T63" i="15"/>
  <c r="AB63" i="15"/>
  <c r="AJ63" i="15"/>
  <c r="AB67" i="15"/>
  <c r="AJ67" i="15"/>
  <c r="AR67" i="15"/>
  <c r="U68" i="15"/>
  <c r="AC68" i="15"/>
  <c r="AK68" i="15"/>
  <c r="AS68" i="15"/>
  <c r="V69" i="15"/>
  <c r="AD69" i="15"/>
  <c r="AL69" i="15"/>
  <c r="W70" i="15"/>
  <c r="AE70" i="15"/>
  <c r="AM70" i="15"/>
  <c r="AU70" i="15"/>
  <c r="W20" i="15"/>
  <c r="W21" i="15" s="1"/>
  <c r="AE20" i="15"/>
  <c r="AE21" i="15" s="1"/>
  <c r="V62" i="15"/>
  <c r="AD62" i="15"/>
  <c r="AL62" i="15"/>
  <c r="AT62" i="15"/>
  <c r="U63" i="15"/>
  <c r="AC63" i="15"/>
  <c r="U67" i="15"/>
  <c r="AC67" i="15"/>
  <c r="AK67" i="15"/>
  <c r="AS67" i="15"/>
  <c r="V68" i="15"/>
  <c r="AD68" i="15"/>
  <c r="AL68" i="15"/>
  <c r="AT68" i="15"/>
  <c r="W69" i="15"/>
  <c r="AE69" i="15"/>
  <c r="AU69" i="15"/>
  <c r="X70" i="15"/>
  <c r="AF70" i="15"/>
  <c r="AN70" i="15"/>
  <c r="AZ39" i="15" l="1"/>
  <c r="AZ27" i="15"/>
  <c r="AX62" i="15"/>
  <c r="AZ62" i="15" s="1"/>
  <c r="AF69" i="15"/>
  <c r="AX45" i="15"/>
  <c r="AZ45" i="15" s="1"/>
  <c r="S62" i="15"/>
  <c r="AX42" i="15"/>
  <c r="AZ42" i="15" s="1"/>
  <c r="AS63" i="15"/>
  <c r="AT63" i="15"/>
  <c r="AX24" i="15"/>
  <c r="AZ24" i="15" s="1"/>
  <c r="AK63" i="15"/>
  <c r="T67" i="15"/>
  <c r="AM63" i="15"/>
  <c r="AX48" i="15"/>
  <c r="AZ48" i="15" s="1"/>
  <c r="AH63" i="15"/>
  <c r="S67" i="15"/>
  <c r="T62" i="15"/>
  <c r="AX63" i="15" l="1"/>
  <c r="AZ63" i="15" s="1"/>
  <c r="O28" i="5" l="1"/>
  <c r="O29" i="5" s="1"/>
  <c r="N28" i="5"/>
  <c r="N29" i="5" s="1"/>
  <c r="M28" i="5"/>
  <c r="M29" i="5" s="1"/>
  <c r="K28" i="5"/>
  <c r="K29" i="5" s="1"/>
  <c r="J28" i="5"/>
  <c r="J29" i="5" s="1"/>
  <c r="H28" i="5"/>
  <c r="H29" i="5" s="1"/>
  <c r="G28" i="5"/>
  <c r="G29" i="5" s="1"/>
  <c r="E28" i="5"/>
  <c r="E29" i="5" s="1"/>
  <c r="D28" i="5"/>
  <c r="D29" i="5" s="1"/>
  <c r="C28" i="5"/>
  <c r="C29" i="5" s="1"/>
  <c r="B28" i="5"/>
  <c r="B29" i="5" s="1"/>
  <c r="O17" i="5"/>
  <c r="N17" i="5"/>
  <c r="M17" i="5"/>
  <c r="K17" i="5"/>
  <c r="J17" i="5"/>
  <c r="H17" i="5"/>
  <c r="G17" i="5"/>
  <c r="E17" i="5"/>
  <c r="D17" i="5"/>
  <c r="C17" i="5"/>
  <c r="B17" i="5"/>
  <c r="O16" i="5"/>
  <c r="O18" i="5" s="1"/>
  <c r="N16" i="5"/>
  <c r="M16" i="5"/>
  <c r="M18" i="5" s="1"/>
  <c r="K16" i="5"/>
  <c r="J16" i="5"/>
  <c r="J18" i="5" s="1"/>
  <c r="H16" i="5"/>
  <c r="G16" i="5"/>
  <c r="E16" i="5"/>
  <c r="D16" i="5"/>
  <c r="D18" i="5" s="1"/>
  <c r="C16" i="5"/>
  <c r="B16" i="5"/>
  <c r="B18" i="5" s="1"/>
  <c r="G18" i="5" l="1"/>
  <c r="H18" i="5"/>
  <c r="E18" i="5"/>
  <c r="K18" i="5"/>
  <c r="C18" i="5"/>
  <c r="N18" i="5"/>
</calcChain>
</file>

<file path=xl/sharedStrings.xml><?xml version="1.0" encoding="utf-8"?>
<sst xmlns="http://schemas.openxmlformats.org/spreadsheetml/2006/main" count="1713" uniqueCount="341">
  <si>
    <t>体制届について添付書類が必要な項目</t>
  </si>
  <si>
    <t>訪問型サービスＡ</t>
  </si>
  <si>
    <r>
      <rPr>
        <sz val="11"/>
        <rFont val="DejaVu Sans"/>
        <family val="2"/>
      </rPr>
      <t>（注意）居宅サービスの届出として、従来届け出ている項目であっても、第</t>
    </r>
    <r>
      <rPr>
        <sz val="11"/>
        <rFont val="ＭＳ Ｐゴシック"/>
        <family val="3"/>
      </rPr>
      <t>1</t>
    </r>
    <r>
      <rPr>
        <sz val="11"/>
        <rFont val="DejaVu Sans"/>
        <family val="2"/>
      </rPr>
      <t>号訪問事業として届け出ることが必要です。</t>
    </r>
  </si>
  <si>
    <t>サービスの種類</t>
  </si>
  <si>
    <t>体制届の主な項目</t>
  </si>
  <si>
    <t>添付書類</t>
  </si>
  <si>
    <t>備考</t>
  </si>
  <si>
    <t>別紙</t>
  </si>
  <si>
    <t>その他の添付書類</t>
  </si>
  <si>
    <t>－</t>
  </si>
  <si>
    <t>通所型サービスＡ</t>
  </si>
  <si>
    <r>
      <rPr>
        <sz val="11"/>
        <rFont val="DejaVu Sans"/>
        <family val="2"/>
      </rPr>
      <t>（注意）居宅サービスの届出として、従来届け出ている項目であっても、第</t>
    </r>
    <r>
      <rPr>
        <sz val="11"/>
        <rFont val="ＭＳ Ｐゴシック"/>
        <family val="3"/>
      </rPr>
      <t>1</t>
    </r>
    <r>
      <rPr>
        <sz val="11"/>
        <rFont val="DejaVu Sans"/>
        <family val="2"/>
      </rPr>
      <t>号通所事業として届け出ることが必要です。</t>
    </r>
  </si>
  <si>
    <t>口腔機能向上加算</t>
  </si>
  <si>
    <t>サービス提供体制強化加算</t>
  </si>
  <si>
    <t xml:space="preserve">【別紙２】サービス提供強化加算に関する届出書
【別紙３】サービス提供体制強化加算算定要件確認書
【別紙４】勤続年数確認書
</t>
  </si>
  <si>
    <t>令和</t>
  </si>
  <si>
    <t>年</t>
  </si>
  <si>
    <t>月</t>
  </si>
  <si>
    <t>日</t>
  </si>
  <si>
    <r>
      <rPr>
        <sz val="11"/>
        <rFont val="HGSｺﾞｼｯｸM"/>
        <family val="3"/>
      </rPr>
      <t>1</t>
    </r>
    <r>
      <rPr>
        <sz val="11"/>
        <rFont val="DejaVu Sans"/>
        <family val="2"/>
      </rPr>
      <t>　事 業 所 名</t>
    </r>
  </si>
  <si>
    <r>
      <rPr>
        <sz val="11"/>
        <rFont val="HGSｺﾞｼｯｸM"/>
        <family val="3"/>
      </rPr>
      <t>2</t>
    </r>
    <r>
      <rPr>
        <sz val="11"/>
        <rFont val="DejaVu Sans"/>
        <family val="2"/>
      </rPr>
      <t>　異 動 区 分</t>
    </r>
  </si>
  <si>
    <r>
      <rPr>
        <sz val="11"/>
        <rFont val="HGSｺﾞｼｯｸM"/>
        <family val="3"/>
      </rPr>
      <t>3</t>
    </r>
    <r>
      <rPr>
        <sz val="11"/>
        <rFont val="DejaVu Sans"/>
        <family val="2"/>
      </rPr>
      <t>　届 出 項 目</t>
    </r>
  </si>
  <si>
    <r>
      <rPr>
        <sz val="11"/>
        <rFont val="HGSｺﾞｼｯｸM"/>
        <family val="3"/>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</si>
  <si>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</si>
  <si>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</si>
  <si>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rPr>
      <t>70</t>
    </r>
    <r>
      <rPr>
        <sz val="11"/>
        <rFont val="DejaVu Sans"/>
        <family val="2"/>
      </rPr>
      <t>％以上</t>
    </r>
  </si>
  <si>
    <t>①</t>
  </si>
  <si>
    <t>介護職員の総数（常勤換算）</t>
  </si>
  <si>
    <t>人</t>
  </si>
  <si>
    <t>②</t>
  </si>
  <si>
    <t>①のうち介護福祉士の総数（常勤換算）</t>
  </si>
  <si>
    <t>又は</t>
  </si>
  <si>
    <r>
      <rPr>
        <sz val="11"/>
        <rFont val="DejaVu Sans"/>
        <family val="2"/>
      </rPr>
      <t>①に占める③の割合が</t>
    </r>
    <r>
      <rPr>
        <sz val="11"/>
        <rFont val="HGSｺﾞｼｯｸM"/>
        <family val="3"/>
      </rPr>
      <t>25</t>
    </r>
    <r>
      <rPr>
        <sz val="11"/>
        <rFont val="DejaVu Sans"/>
        <family val="2"/>
      </rPr>
      <t>％以上</t>
    </r>
  </si>
  <si>
    <t>③</t>
  </si>
  <si>
    <r>
      <rPr>
        <sz val="10.5"/>
        <rFont val="DejaVu Sans"/>
        <family val="2"/>
      </rPr>
      <t>①のうち勤続年数</t>
    </r>
    <r>
      <rPr>
        <sz val="10.5"/>
        <rFont val="HGSｺﾞｼｯｸM"/>
        <family val="3"/>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</si>
  <si>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</si>
  <si>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</si>
  <si>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</si>
  <si>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r>
      <rPr>
        <sz val="11"/>
        <rFont val="DejaVu Sans"/>
        <family val="2"/>
      </rPr>
      <t>①に占める②の割合が</t>
    </r>
    <r>
      <rPr>
        <sz val="11"/>
        <rFont val="HGSｺﾞｼｯｸM"/>
        <family val="3"/>
      </rPr>
      <t>40</t>
    </r>
    <r>
      <rPr>
        <sz val="11"/>
        <rFont val="DejaVu Sans"/>
        <family val="2"/>
      </rPr>
      <t>％以上</t>
    </r>
  </si>
  <si>
    <t>勤続年数の状況</t>
  </si>
  <si>
    <r>
      <rPr>
        <sz val="11"/>
        <rFont val="DejaVu Sans"/>
        <family val="2"/>
      </rPr>
      <t>①に占める②の割合が</t>
    </r>
    <r>
      <rPr>
        <sz val="11"/>
        <rFont val="HGSｺﾞｼｯｸM"/>
        <family val="3"/>
      </rPr>
      <t>30</t>
    </r>
    <r>
      <rPr>
        <sz val="11"/>
        <rFont val="DejaVu Sans"/>
        <family val="2"/>
      </rPr>
      <t>％以上</t>
    </r>
  </si>
  <si>
    <t>サービスを直接提供する者の総数
（常勤換算）</t>
  </si>
  <si>
    <t>①のうち勤続年数７年以上の者の総数（常勤換算）</t>
  </si>
  <si>
    <t>要件を満たすことが分かる根拠書類を準備し、保険者の定めに基づき、提出又は事業所に保管すること。</t>
  </si>
  <si>
    <t>（別紙３）</t>
  </si>
  <si>
    <t>サービス提供体制強化加算算定要件確認書</t>
  </si>
  <si>
    <t>事業所名</t>
  </si>
  <si>
    <t>（単位：人）</t>
  </si>
  <si>
    <t>Ａ　介護職員（訪問介護員等）の総数
（常勤換算）</t>
  </si>
  <si>
    <t>Ａのうち介護福祉士の総数
（常勤換算）</t>
  </si>
  <si>
    <t>Ａのうち介護福祉士及び介護職員基礎研修課程修了者の総数
（常勤換算）</t>
  </si>
  <si>
    <t>Ｂ　看護師等の総数</t>
  </si>
  <si>
    <r>
      <rPr>
        <sz val="11"/>
        <rFont val="DejaVu Sans"/>
        <family val="2"/>
      </rPr>
      <t>Ｂのうち勤続</t>
    </r>
    <r>
      <rPr>
        <sz val="11"/>
        <rFont val="ＭＳ Ｐゴシック"/>
        <family val="3"/>
      </rPr>
      <t>10</t>
    </r>
    <r>
      <rPr>
        <sz val="11"/>
        <rFont val="DejaVu Sans"/>
        <family val="2"/>
      </rPr>
      <t>年以上の者の総数</t>
    </r>
  </si>
  <si>
    <t>Ｂのうち勤続７年以上の者の総数</t>
  </si>
  <si>
    <t>Ｃ　サービスを直接提供する理学療法士、作業療法士又は言語聴覚士の総数</t>
  </si>
  <si>
    <r>
      <rPr>
        <sz val="11"/>
        <rFont val="DejaVu Sans"/>
        <family val="2"/>
      </rPr>
      <t>Ｃのうち勤続年数</t>
    </r>
    <r>
      <rPr>
        <sz val="11"/>
        <rFont val="ＭＳ Ｐゴシック"/>
        <family val="3"/>
      </rPr>
      <t>10</t>
    </r>
    <r>
      <rPr>
        <sz val="11"/>
        <rFont val="DejaVu Sans"/>
        <family val="2"/>
      </rPr>
      <t>年以上の者の総数</t>
    </r>
  </si>
  <si>
    <t>Ｃのうち勤続年数７年以上の者の総数</t>
  </si>
  <si>
    <t>Ｄ　サービスを直接提供する者の総数</t>
  </si>
  <si>
    <r>
      <rPr>
        <sz val="11"/>
        <rFont val="DejaVu Sans"/>
        <family val="2"/>
      </rPr>
      <t>Ｄのうち勤続年数</t>
    </r>
    <r>
      <rPr>
        <sz val="11"/>
        <rFont val="ＭＳ Ｐゴシック"/>
        <family val="3"/>
      </rPr>
      <t>10</t>
    </r>
    <r>
      <rPr>
        <sz val="11"/>
        <rFont val="DejaVu Sans"/>
        <family val="2"/>
      </rPr>
      <t>年以上の者の総数</t>
    </r>
  </si>
  <si>
    <t>Ｄのうち勤続年数７年以上の者の総数</t>
  </si>
  <si>
    <t>Ｅ　看護・介護職員の総数</t>
  </si>
  <si>
    <t>Ｅのうち常勤の者の総数</t>
  </si>
  <si>
    <t>４月</t>
  </si>
  <si>
    <t>５月</t>
  </si>
  <si>
    <t>６月</t>
  </si>
  <si>
    <t>７月</t>
  </si>
  <si>
    <t>８月</t>
  </si>
  <si>
    <t>９月</t>
  </si>
  <si>
    <t>１０月</t>
  </si>
  <si>
    <t>１１月</t>
  </si>
  <si>
    <t>１２月</t>
  </si>
  <si>
    <t>１月</t>
  </si>
  <si>
    <t>２月</t>
  </si>
  <si>
    <t>合計</t>
  </si>
  <si>
    <t>実績月数
（単位：月）</t>
  </si>
  <si>
    <t>平均</t>
  </si>
  <si>
    <t>常勤職員が勤務すべき１週あたりの時間数</t>
  </si>
  <si>
    <t>（単位：時間）</t>
  </si>
  <si>
    <t>※１　各事業の算定に必要な部分のみ記載してください。</t>
  </si>
  <si>
    <r>
      <rPr>
        <sz val="11"/>
        <rFont val="DejaVu Sans"/>
        <family val="2"/>
      </rPr>
      <t>※２　各要件を満たす場合については、それぞれ根拠となる書類</t>
    </r>
    <r>
      <rPr>
        <u/>
        <sz val="11"/>
        <rFont val="DejaVu Sans"/>
        <family val="2"/>
      </rPr>
      <t>（資格証、別紙１９　勤続年数確認書、別紙１９－２　常勤職員確認書等）</t>
    </r>
    <r>
      <rPr>
        <sz val="11"/>
        <color rgb="FF000000"/>
        <rFont val="DejaVu Sans"/>
        <family val="2"/>
      </rPr>
      <t>も提出してください。</t>
    </r>
  </si>
  <si>
    <t>※３　前年度の実績が６月に満たない場合は下の表を利用してください。</t>
  </si>
  <si>
    <t>前々々月</t>
  </si>
  <si>
    <t>前々月</t>
  </si>
  <si>
    <t>前月</t>
  </si>
  <si>
    <t>（別紙４）</t>
  </si>
  <si>
    <t>勤続年数確認書</t>
  </si>
  <si>
    <t>氏　名</t>
  </si>
  <si>
    <t>採用年月日</t>
  </si>
  <si>
    <t>□</t>
  </si>
  <si>
    <r>
      <rPr>
        <sz val="11"/>
        <rFont val="HGSｺﾞｼｯｸM"/>
        <family val="3"/>
      </rPr>
      <t>1</t>
    </r>
    <r>
      <rPr>
        <sz val="11"/>
        <rFont val="DejaVu Sans"/>
        <family val="2"/>
      </rPr>
      <t>　新規</t>
    </r>
  </si>
  <si>
    <r>
      <rPr>
        <sz val="11"/>
        <rFont val="HGSｺﾞｼｯｸM"/>
        <family val="3"/>
      </rPr>
      <t>2</t>
    </r>
    <r>
      <rPr>
        <sz val="11"/>
        <rFont val="DejaVu Sans"/>
        <family val="2"/>
      </rPr>
      <t>　変更</t>
    </r>
  </si>
  <si>
    <r>
      <rPr>
        <sz val="11"/>
        <rFont val="HGSｺﾞｼｯｸM"/>
        <family val="3"/>
      </rPr>
      <t>3</t>
    </r>
    <r>
      <rPr>
        <sz val="11"/>
        <rFont val="DejaVu Sans"/>
        <family val="2"/>
      </rPr>
      <t>　終了</t>
    </r>
  </si>
  <si>
    <t>１　サービス提供体制強化加算（Ⅰ）</t>
  </si>
  <si>
    <t>２　サービス提供体制強化加算（Ⅱ）</t>
  </si>
  <si>
    <t>３　サービス提供体制強化加算（Ⅲ）</t>
  </si>
  <si>
    <t>有</t>
  </si>
  <si>
    <t>・</t>
  </si>
  <si>
    <t>無</t>
  </si>
  <si>
    <t>（　　　　　　　　　　　　　　　        　　　）</t>
    <phoneticPr fontId="21"/>
  </si>
  <si>
    <t>従業者の勤務の体制及び勤務形態一覧表　</t>
  </si>
  <si>
    <t>サービス種別（</t>
    <rPh sb="4" eb="6">
      <t>シュベツ</t>
    </rPh>
    <phoneticPr fontId="29"/>
  </si>
  <si>
    <t>）</t>
    <phoneticPr fontId="29"/>
  </si>
  <si>
    <t>令和</t>
    <rPh sb="0" eb="2">
      <t>レイワ</t>
    </rPh>
    <phoneticPr fontId="29"/>
  </si>
  <si>
    <t>(</t>
    <phoneticPr fontId="29"/>
  </si>
  <si>
    <t>)</t>
    <phoneticPr fontId="29"/>
  </si>
  <si>
    <t>年</t>
    <rPh sb="0" eb="1">
      <t>ネン</t>
    </rPh>
    <phoneticPr fontId="29"/>
  </si>
  <si>
    <t>月</t>
    <rPh sb="0" eb="1">
      <t>ゲツ</t>
    </rPh>
    <phoneticPr fontId="29"/>
  </si>
  <si>
    <t>事業所名（</t>
    <rPh sb="0" eb="3">
      <t>ジギョウショ</t>
    </rPh>
    <rPh sb="3" eb="4">
      <t>メイ</t>
    </rPh>
    <phoneticPr fontId="29"/>
  </si>
  <si>
    <t>(1)</t>
    <phoneticPr fontId="29"/>
  </si>
  <si>
    <t>４週</t>
  </si>
  <si>
    <t>(2)</t>
    <phoneticPr fontId="2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</si>
  <si>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</si>
  <si>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</si>
  <si>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</si>
  <si>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</si>
  <si>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</si>
  <si>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</si>
  <si>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(4) 事業所全体のサービス提供単位数</t>
    <phoneticPr fontId="29"/>
  </si>
  <si>
    <t>単位</t>
    <rPh sb="0" eb="2">
      <t>タンイ</t>
    </rPh>
    <phoneticPr fontId="29"/>
  </si>
  <si>
    <t>単位目</t>
    <rPh sb="0" eb="2">
      <t>タンイ</t>
    </rPh>
    <rPh sb="2" eb="3">
      <t>メ</t>
    </rPh>
    <phoneticPr fontId="29"/>
  </si>
  <si>
    <t xml:space="preserve">(5) 当該サービス提供単位のサービス提供時間 </t>
    <rPh sb="4" eb="6">
      <t>トウガイ</t>
    </rPh>
    <rPh sb="10" eb="12">
      <t>テイキョウ</t>
    </rPh>
    <rPh sb="12" eb="14">
      <t>タンイ</t>
    </rPh>
    <rPh sb="19" eb="21">
      <t>テイキョウ</t>
    </rPh>
    <rPh sb="21" eb="23">
      <t>ジカン</t>
    </rPh>
    <phoneticPr fontId="29"/>
  </si>
  <si>
    <t>～</t>
    <phoneticPr fontId="29"/>
  </si>
  <si>
    <t>（計</t>
    <rPh sb="1" eb="2">
      <t>ケイ</t>
    </rPh>
    <phoneticPr fontId="29"/>
  </si>
  <si>
    <t>時間）</t>
    <rPh sb="0" eb="2">
      <t>ジカン</t>
    </rPh>
    <phoneticPr fontId="29"/>
  </si>
  <si>
    <t>No</t>
    <phoneticPr fontId="29"/>
  </si>
  <si>
    <t>(6) 
職種</t>
    <phoneticPr fontId="21"/>
  </si>
  <si>
    <t>(7)
勤務
形態</t>
    <phoneticPr fontId="21"/>
  </si>
  <si>
    <t>(8)
資格</t>
    <rPh sb="4" eb="6">
      <t>シカク</t>
    </rPh>
    <phoneticPr fontId="29"/>
  </si>
  <si>
    <t>(9) 氏　名</t>
    <phoneticPr fontId="21"/>
  </si>
  <si>
    <t>(10)</t>
    <phoneticPr fontId="29"/>
  </si>
  <si>
    <t>(12)
週平均
勤務時間
数</t>
    <phoneticPr fontId="2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</si>
  <si>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</si>
  <si>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</si>
  <si>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</si>
  <si>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</si>
  <si>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</si>
  <si>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</si>
  <si>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シフト記号</t>
    <phoneticPr fontId="29"/>
  </si>
  <si>
    <t>勤務時間数</t>
    <rPh sb="0" eb="2">
      <t>キンム</t>
    </rPh>
    <rPh sb="2" eb="4">
      <t>ジカン</t>
    </rPh>
    <rPh sb="4" eb="5">
      <t>スウ</t>
    </rPh>
    <phoneticPr fontId="29"/>
  </si>
  <si>
    <t>サービス提供時間内
の勤務時間数</t>
    <rPh sb="4" eb="6">
      <t>テイキョウ</t>
    </rPh>
    <rPh sb="6" eb="9">
      <t>ジカンナイ</t>
    </rPh>
    <rPh sb="11" eb="13">
      <t>キンム</t>
    </rPh>
    <rPh sb="13" eb="15">
      <t>ジカン</t>
    </rPh>
    <rPh sb="15" eb="16">
      <t>スウ</t>
    </rPh>
    <phoneticPr fontId="29"/>
  </si>
  <si>
    <t>(14) サービス提供時間内の勤務延時間数（生活相談員）</t>
    <rPh sb="9" eb="11">
      <t>テイキョウ</t>
    </rPh>
    <rPh sb="11" eb="13">
      <t>ジカン</t>
    </rPh>
    <rPh sb="13" eb="14">
      <t>ナイ</t>
    </rPh>
    <phoneticPr fontId="29"/>
  </si>
  <si>
    <t>(15) サービス提供時間内の勤務延時間数（介護職員）</t>
    <rPh sb="9" eb="11">
      <t>テイキョウ</t>
    </rPh>
    <rPh sb="11" eb="13">
      <t>ジカン</t>
    </rPh>
    <rPh sb="13" eb="14">
      <t>ナイ</t>
    </rPh>
    <phoneticPr fontId="29"/>
  </si>
  <si>
    <t>(16) 利用者数　　　</t>
  </si>
  <si>
    <t>(17) サービス提供時間（平均提供時間）</t>
    <rPh sb="9" eb="11">
      <t>テイキョウ</t>
    </rPh>
    <rPh sb="11" eb="13">
      <t>ジカン</t>
    </rPh>
    <rPh sb="14" eb="16">
      <t>ヘイキン</t>
    </rPh>
    <rPh sb="16" eb="18">
      <t>テイキョウ</t>
    </rPh>
    <rPh sb="18" eb="20">
      <t>ジカン</t>
    </rPh>
    <phoneticPr fontId="29"/>
  </si>
  <si>
    <t>(18) 確保すべき介護職員の勤務時間数　　　</t>
    <rPh sb="5" eb="7">
      <t>カクホ</t>
    </rPh>
    <rPh sb="10" eb="12">
      <t>カイゴ</t>
    </rPh>
    <rPh sb="12" eb="14">
      <t>ショクイン</t>
    </rPh>
    <rPh sb="15" eb="17">
      <t>キンム</t>
    </rPh>
    <rPh sb="17" eb="20">
      <t>ジカンスウ</t>
    </rPh>
    <phoneticPr fontId="29"/>
  </si>
  <si>
    <t>（参考）
(19) 1日の職種別人員内訳</t>
    <rPh sb="1" eb="3">
      <t>サンコウ</t>
    </rPh>
    <rPh sb="11" eb="12">
      <t>ニチ</t>
    </rPh>
    <rPh sb="13" eb="16">
      <t>ショクシュベツ</t>
    </rPh>
    <rPh sb="16" eb="17">
      <t>ニン</t>
    </rPh>
    <rPh sb="17" eb="18">
      <t>イン</t>
    </rPh>
    <rPh sb="18" eb="19">
      <t>ウチ</t>
    </rPh>
    <rPh sb="19" eb="20">
      <t>ヤク</t>
    </rPh>
    <phoneticPr fontId="29"/>
  </si>
  <si>
    <t>生活相談員</t>
    <rPh sb="0" eb="2">
      <t>セイカツ</t>
    </rPh>
    <rPh sb="2" eb="5">
      <t>ソウダンイン</t>
    </rPh>
    <phoneticPr fontId="29"/>
  </si>
  <si>
    <t>看護職員</t>
    <rPh sb="0" eb="2">
      <t>カンゴ</t>
    </rPh>
    <rPh sb="2" eb="4">
      <t>ショクイン</t>
    </rPh>
    <phoneticPr fontId="29"/>
  </si>
  <si>
    <t>介護職員</t>
    <rPh sb="0" eb="2">
      <t>カイゴ</t>
    </rPh>
    <rPh sb="2" eb="4">
      <t>ショクイン</t>
    </rPh>
    <phoneticPr fontId="29"/>
  </si>
  <si>
    <t>機能訓練指導員</t>
    <rPh sb="0" eb="2">
      <t>キノウ</t>
    </rPh>
    <rPh sb="2" eb="4">
      <t>クンレン</t>
    </rPh>
    <rPh sb="4" eb="7">
      <t>シドウイン</t>
    </rPh>
    <phoneticPr fontId="29"/>
  </si>
  <si>
    <t>令和</t>
    <rPh sb="0" eb="2">
      <t>レイワ</t>
    </rPh>
    <phoneticPr fontId="21"/>
  </si>
  <si>
    <t>年</t>
    <rPh sb="0" eb="1">
      <t>ネン</t>
    </rPh>
    <phoneticPr fontId="21"/>
  </si>
  <si>
    <t>月</t>
    <rPh sb="0" eb="1">
      <t>ガツ</t>
    </rPh>
    <phoneticPr fontId="21"/>
  </si>
  <si>
    <t>日</t>
    <rPh sb="0" eb="1">
      <t>ニチ</t>
    </rPh>
    <phoneticPr fontId="21"/>
  </si>
  <si>
    <t>口腔連携強化加算に関する届出書</t>
    <rPh sb="0" eb="2">
      <t>コウクウ</t>
    </rPh>
    <rPh sb="2" eb="4">
      <t>レンケイ</t>
    </rPh>
    <rPh sb="4" eb="6">
      <t>キョウカ</t>
    </rPh>
    <rPh sb="6" eb="8">
      <t>カサン</t>
    </rPh>
    <rPh sb="9" eb="10">
      <t>カン</t>
    </rPh>
    <rPh sb="12" eb="15">
      <t>トドケデショ</t>
    </rPh>
    <phoneticPr fontId="21"/>
  </si>
  <si>
    <t>事業所名</t>
    <rPh sb="0" eb="3">
      <t>ジギョウショ</t>
    </rPh>
    <rPh sb="3" eb="4">
      <t>メイ</t>
    </rPh>
    <phoneticPr fontId="21"/>
  </si>
  <si>
    <t>異動区分</t>
    <rPh sb="0" eb="2">
      <t>イドウ</t>
    </rPh>
    <rPh sb="2" eb="4">
      <t>クブン</t>
    </rPh>
    <phoneticPr fontId="21"/>
  </si>
  <si>
    <t>1　新規</t>
    <phoneticPr fontId="21"/>
  </si>
  <si>
    <t>2　変更</t>
    <phoneticPr fontId="21"/>
  </si>
  <si>
    <t>3　終了</t>
    <phoneticPr fontId="21"/>
  </si>
  <si>
    <t>歯科医療機関との連携の状況</t>
    <rPh sb="0" eb="2">
      <t>シカ</t>
    </rPh>
    <rPh sb="2" eb="4">
      <t>イリョウ</t>
    </rPh>
    <rPh sb="4" eb="6">
      <t>キカン</t>
    </rPh>
    <rPh sb="8" eb="10">
      <t>レンケイ</t>
    </rPh>
    <rPh sb="11" eb="13">
      <t>ジョウキョウ</t>
    </rPh>
    <phoneticPr fontId="21"/>
  </si>
  <si>
    <t>１．連携歯科医療機関</t>
    <rPh sb="2" eb="4">
      <t>レンケイ</t>
    </rPh>
    <rPh sb="4" eb="6">
      <t>シカ</t>
    </rPh>
    <rPh sb="6" eb="8">
      <t>イリョウ</t>
    </rPh>
    <rPh sb="8" eb="10">
      <t>キカン</t>
    </rPh>
    <phoneticPr fontId="21"/>
  </si>
  <si>
    <t>歯科医療機関名</t>
    <rPh sb="0" eb="2">
      <t>シカ</t>
    </rPh>
    <rPh sb="2" eb="4">
      <t>イリョウ</t>
    </rPh>
    <rPh sb="4" eb="6">
      <t>キカン</t>
    </rPh>
    <rPh sb="6" eb="7">
      <t>メイ</t>
    </rPh>
    <phoneticPr fontId="21"/>
  </si>
  <si>
    <t>所在地</t>
    <rPh sb="0" eb="3">
      <t>ショザイチ</t>
    </rPh>
    <phoneticPr fontId="21"/>
  </si>
  <si>
    <t>歯科医師名</t>
    <rPh sb="0" eb="4">
      <t>シカイシ</t>
    </rPh>
    <rPh sb="4" eb="5">
      <t>メイ</t>
    </rPh>
    <phoneticPr fontId="21"/>
  </si>
  <si>
    <t>歯科訪問診療料の算定の実績</t>
    <phoneticPr fontId="21"/>
  </si>
  <si>
    <t xml:space="preserve">       　　年　　月　　日</t>
    <rPh sb="9" eb="10">
      <t>ネン</t>
    </rPh>
    <rPh sb="12" eb="13">
      <t>ガツ</t>
    </rPh>
    <rPh sb="15" eb="16">
      <t>ニチ</t>
    </rPh>
    <phoneticPr fontId="21"/>
  </si>
  <si>
    <t>連絡先電話番号</t>
    <rPh sb="0" eb="3">
      <t>レンラクサキ</t>
    </rPh>
    <rPh sb="3" eb="5">
      <t>デンワ</t>
    </rPh>
    <rPh sb="5" eb="7">
      <t>バンゴウ</t>
    </rPh>
    <phoneticPr fontId="21"/>
  </si>
  <si>
    <t>２．連携歯科医療機関</t>
    <rPh sb="2" eb="4">
      <t>レンケイ</t>
    </rPh>
    <rPh sb="4" eb="6">
      <t>シカ</t>
    </rPh>
    <rPh sb="6" eb="8">
      <t>イリョウ</t>
    </rPh>
    <rPh sb="8" eb="10">
      <t>キカン</t>
    </rPh>
    <phoneticPr fontId="21"/>
  </si>
  <si>
    <t>歯科訪問診療料の算定の実績</t>
    <phoneticPr fontId="21"/>
  </si>
  <si>
    <t>３．連携歯科医療機関</t>
    <rPh sb="2" eb="4">
      <t>レンケイ</t>
    </rPh>
    <rPh sb="4" eb="6">
      <t>シカ</t>
    </rPh>
    <rPh sb="6" eb="8">
      <t>イリョウ</t>
    </rPh>
    <rPh sb="8" eb="10">
      <t>キカン</t>
    </rPh>
    <phoneticPr fontId="21"/>
  </si>
  <si>
    <t>歯科訪問診療料の算定の実績</t>
    <phoneticPr fontId="2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</si>
  <si>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</si>
  <si>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</si>
  <si>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1"/>
  </si>
  <si>
    <t>※　要件を満たすことが分かる根拠書類を準備し、指定権者からの求めがあった場合には、速やかに提出してください。</t>
    <rPh sb="16" eb="18">
      <t>ショルイ</t>
    </rPh>
    <phoneticPr fontId="21"/>
  </si>
  <si>
    <t>（別紙５）</t>
    <rPh sb="1" eb="3">
      <t>ベッシ</t>
    </rPh>
    <phoneticPr fontId="21"/>
  </si>
  <si>
    <t>口腔連携強化加算</t>
    <rPh sb="0" eb="2">
      <t>コウクウ</t>
    </rPh>
    <rPh sb="2" eb="4">
      <t>レンケイ</t>
    </rPh>
    <rPh sb="4" eb="6">
      <t>キョウカ</t>
    </rPh>
    <rPh sb="6" eb="8">
      <t>カサン</t>
    </rPh>
    <phoneticPr fontId="21"/>
  </si>
  <si>
    <t>【別紙５】口腔連携強化加算に関する届出書</t>
    <rPh sb="1" eb="3">
      <t>ベッシ</t>
    </rPh>
    <phoneticPr fontId="21"/>
  </si>
  <si>
    <t>栄養アセスメント・栄養改善体制</t>
    <rPh sb="0" eb="2">
      <t>エイヨウ</t>
    </rPh>
    <rPh sb="9" eb="11">
      <t>エイヨウ</t>
    </rPh>
    <rPh sb="11" eb="13">
      <t>カイゼン</t>
    </rPh>
    <rPh sb="13" eb="15">
      <t>タイセイ</t>
    </rPh>
    <phoneticPr fontId="21"/>
  </si>
  <si>
    <t>管理栄養士の資格証の写し
管理栄養士の雇用契約書の写し又は外部の管理栄養士との連携を確認できる書類</t>
    <rPh sb="0" eb="2">
      <t>カンリ</t>
    </rPh>
    <rPh sb="2" eb="5">
      <t>エイヨウシ</t>
    </rPh>
    <rPh sb="6" eb="8">
      <t>シカク</t>
    </rPh>
    <rPh sb="8" eb="9">
      <t>ショウ</t>
    </rPh>
    <rPh sb="10" eb="11">
      <t>ウツ</t>
    </rPh>
    <rPh sb="13" eb="15">
      <t>カンリ</t>
    </rPh>
    <rPh sb="15" eb="18">
      <t>エイヨウシ</t>
    </rPh>
    <rPh sb="19" eb="21">
      <t>コヨウ</t>
    </rPh>
    <rPh sb="21" eb="24">
      <t>ケイヤクショ</t>
    </rPh>
    <rPh sb="25" eb="26">
      <t>ウツ</t>
    </rPh>
    <rPh sb="27" eb="28">
      <t>マタ</t>
    </rPh>
    <rPh sb="29" eb="31">
      <t>ガイブ</t>
    </rPh>
    <rPh sb="32" eb="34">
      <t>カンリ</t>
    </rPh>
    <rPh sb="34" eb="37">
      <t>エイヨウシ</t>
    </rPh>
    <rPh sb="39" eb="41">
      <t>レンケイ</t>
    </rPh>
    <rPh sb="42" eb="44">
      <t>カクニン</t>
    </rPh>
    <rPh sb="47" eb="49">
      <t>ショルイ</t>
    </rPh>
    <phoneticPr fontId="21"/>
  </si>
  <si>
    <t>言語聴覚士、歯科衛生士もしくは看護職員の資格証の写し
言語聴覚士、歯科衛生士もしくは看護職員の雇用契約書の写し</t>
    <rPh sb="0" eb="2">
      <t>ゲンゴ</t>
    </rPh>
    <rPh sb="2" eb="4">
      <t>チョウカク</t>
    </rPh>
    <rPh sb="4" eb="5">
      <t>シ</t>
    </rPh>
    <rPh sb="6" eb="8">
      <t>シカ</t>
    </rPh>
    <rPh sb="8" eb="11">
      <t>エイセイシ</t>
    </rPh>
    <rPh sb="15" eb="17">
      <t>カンゴ</t>
    </rPh>
    <rPh sb="17" eb="19">
      <t>ショクイン</t>
    </rPh>
    <rPh sb="20" eb="22">
      <t>シカク</t>
    </rPh>
    <rPh sb="22" eb="23">
      <t>ショウ</t>
    </rPh>
    <rPh sb="24" eb="25">
      <t>ウツ</t>
    </rPh>
    <rPh sb="27" eb="29">
      <t>ゲンゴ</t>
    </rPh>
    <rPh sb="29" eb="31">
      <t>チョウカク</t>
    </rPh>
    <rPh sb="31" eb="32">
      <t>シ</t>
    </rPh>
    <rPh sb="33" eb="38">
      <t>シカエイセイシ</t>
    </rPh>
    <rPh sb="42" eb="44">
      <t>カンゴ</t>
    </rPh>
    <rPh sb="44" eb="46">
      <t>ショクイン</t>
    </rPh>
    <rPh sb="47" eb="49">
      <t>コヨウ</t>
    </rPh>
    <rPh sb="49" eb="52">
      <t>ケイヤクショ</t>
    </rPh>
    <rPh sb="53" eb="54">
      <t>ウツ</t>
    </rPh>
    <phoneticPr fontId="21"/>
  </si>
  <si>
    <t>－</t>
    <phoneticPr fontId="21"/>
  </si>
  <si>
    <t>（新加算）
介護職員等処遇改善加算</t>
    <rPh sb="1" eb="2">
      <t>シン</t>
    </rPh>
    <rPh sb="6" eb="8">
      <t>カイゴ</t>
    </rPh>
    <rPh sb="8" eb="10">
      <t>ショクイン</t>
    </rPh>
    <rPh sb="10" eb="11">
      <t>トウ</t>
    </rPh>
    <rPh sb="11" eb="13">
      <t>ショグウ</t>
    </rPh>
    <rPh sb="13" eb="15">
      <t>カイゼン</t>
    </rPh>
    <rPh sb="15" eb="17">
      <t>カサン</t>
    </rPh>
    <phoneticPr fontId="21"/>
  </si>
  <si>
    <t>（新加算）
介護職員等処遇改善加算</t>
    <rPh sb="1" eb="2">
      <t>シン</t>
    </rPh>
    <rPh sb="6" eb="8">
      <t>カイゴ</t>
    </rPh>
    <rPh sb="8" eb="10">
      <t>ショクイン</t>
    </rPh>
    <rPh sb="10" eb="11">
      <t>トウ</t>
    </rPh>
    <rPh sb="11" eb="17">
      <t>ショグウカイゼンカサン</t>
    </rPh>
    <phoneticPr fontId="21"/>
  </si>
  <si>
    <t>【別紙1】従業者の勤務の体制及び勤務形態一覧表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2">
      <t>イチラン</t>
    </rPh>
    <rPh sb="22" eb="23">
      <t>ヒョウ</t>
    </rPh>
    <phoneticPr fontId="21"/>
  </si>
  <si>
    <t>（別紙２）</t>
    <phoneticPr fontId="21"/>
  </si>
  <si>
    <t>訪問型サービスＡ</t>
    <phoneticPr fontId="21"/>
  </si>
  <si>
    <t>介護職員等処遇改善加算等
処遇改善計画書</t>
    <rPh sb="0" eb="2">
      <t>カイゴ</t>
    </rPh>
    <rPh sb="2" eb="4">
      <t>ショクイン</t>
    </rPh>
    <rPh sb="4" eb="5">
      <t>トウ</t>
    </rPh>
    <rPh sb="5" eb="7">
      <t>ショグウ</t>
    </rPh>
    <rPh sb="7" eb="9">
      <t>カイゼン</t>
    </rPh>
    <rPh sb="9" eb="11">
      <t>カサン</t>
    </rPh>
    <rPh sb="11" eb="12">
      <t>ナド</t>
    </rPh>
    <rPh sb="13" eb="15">
      <t>ショグウ</t>
    </rPh>
    <rPh sb="15" eb="17">
      <t>カイゼン</t>
    </rPh>
    <rPh sb="17" eb="20">
      <t>ケイカクショ</t>
    </rPh>
    <phoneticPr fontId="21"/>
  </si>
  <si>
    <t>通所型サービスＡ</t>
    <phoneticPr fontId="21"/>
  </si>
  <si>
    <r>
      <rPr>
        <sz val="11"/>
        <rFont val="ＭＳ ゴシック"/>
        <family val="3"/>
        <charset val="128"/>
      </rPr>
      <t>サービス提供体制強化加算に関する届出書
（通所型サービス</t>
    </r>
    <r>
      <rPr>
        <sz val="11"/>
        <rFont val="DejaVu Sans"/>
        <family val="3"/>
      </rPr>
      <t>A</t>
    </r>
    <r>
      <rPr>
        <sz val="11"/>
        <rFont val="ＭＳ ゴシック"/>
        <family val="3"/>
        <charset val="128"/>
      </rPr>
      <t>）</t>
    </r>
    <phoneticPr fontId="21"/>
  </si>
  <si>
    <t>（標準様式１）</t>
    <rPh sb="1" eb="3">
      <t>ヒョウジュン</t>
    </rPh>
    <rPh sb="3" eb="5">
      <t>ヨウシキ</t>
    </rPh>
    <phoneticPr fontId="21"/>
  </si>
  <si>
    <t>介護予防通所介護相当サービス</t>
    <rPh sb="0" eb="2">
      <t>カイゴ</t>
    </rPh>
    <rPh sb="2" eb="4">
      <t>ヨボウ</t>
    </rPh>
    <rPh sb="4" eb="6">
      <t>ツウショ</t>
    </rPh>
    <rPh sb="6" eb="8">
      <t>カイゴ</t>
    </rPh>
    <rPh sb="8" eb="10">
      <t>ソウトウ</t>
    </rPh>
    <phoneticPr fontId="29"/>
  </si>
  <si>
    <t>≪要 提出≫</t>
    <rPh sb="1" eb="2">
      <t>ヨウ</t>
    </rPh>
    <rPh sb="3" eb="5">
      <t>テイシュツ</t>
    </rPh>
    <phoneticPr fontId="29"/>
  </si>
  <si>
    <t>■シフト記号表（勤務時間帯）</t>
    <rPh sb="4" eb="6">
      <t>キゴウ</t>
    </rPh>
    <rPh sb="6" eb="7">
      <t>ヒョウ</t>
    </rPh>
    <rPh sb="8" eb="10">
      <t>キンム</t>
    </rPh>
    <rPh sb="10" eb="13">
      <t>ジカンタイ</t>
    </rPh>
    <phoneticPr fontId="29"/>
  </si>
  <si>
    <t>※24時間表記</t>
  </si>
  <si>
    <t>休憩時間1時間は「1:00」、休憩時間45分は「00:45」と入力してください。</t>
    <phoneticPr fontId="29"/>
  </si>
  <si>
    <t>勤務時間</t>
    <rPh sb="0" eb="2">
      <t>キンム</t>
    </rPh>
    <rPh sb="2" eb="4">
      <t>ジカン</t>
    </rPh>
    <phoneticPr fontId="29"/>
  </si>
  <si>
    <t>サービス提供時間</t>
    <rPh sb="4" eb="6">
      <t>テイキョウ</t>
    </rPh>
    <rPh sb="6" eb="8">
      <t>ジカン</t>
    </rPh>
    <phoneticPr fontId="29"/>
  </si>
  <si>
    <t>サービス提供時間内の勤務時間</t>
    <rPh sb="4" eb="6">
      <t>テイキョウ</t>
    </rPh>
    <rPh sb="6" eb="8">
      <t>ジカン</t>
    </rPh>
    <rPh sb="8" eb="9">
      <t>ナイ</t>
    </rPh>
    <rPh sb="10" eb="12">
      <t>キンム</t>
    </rPh>
    <rPh sb="12" eb="14">
      <t>ジカン</t>
    </rPh>
    <phoneticPr fontId="29"/>
  </si>
  <si>
    <t>自由記載欄</t>
    <rPh sb="0" eb="2">
      <t>ジユウ</t>
    </rPh>
    <rPh sb="2" eb="4">
      <t>キサイ</t>
    </rPh>
    <rPh sb="4" eb="5">
      <t>ラン</t>
    </rPh>
    <phoneticPr fontId="29"/>
  </si>
  <si>
    <t>記号</t>
    <rPh sb="0" eb="2">
      <t>キゴウ</t>
    </rPh>
    <phoneticPr fontId="29"/>
  </si>
  <si>
    <t>始業時刻</t>
    <rPh sb="0" eb="2">
      <t>シギョウ</t>
    </rPh>
    <rPh sb="2" eb="4">
      <t>ジコク</t>
    </rPh>
    <phoneticPr fontId="29"/>
  </si>
  <si>
    <t>終業時刻</t>
    <rPh sb="0" eb="2">
      <t>シュウギョウ</t>
    </rPh>
    <rPh sb="2" eb="4">
      <t>ジコク</t>
    </rPh>
    <phoneticPr fontId="29"/>
  </si>
  <si>
    <t>うち、休憩時間</t>
    <rPh sb="3" eb="5">
      <t>キュウケイ</t>
    </rPh>
    <rPh sb="5" eb="7">
      <t>ジカン</t>
    </rPh>
    <phoneticPr fontId="29"/>
  </si>
  <si>
    <t>開始時刻</t>
    <rPh sb="0" eb="2">
      <t>カイシ</t>
    </rPh>
    <rPh sb="2" eb="4">
      <t>ジコク</t>
    </rPh>
    <phoneticPr fontId="29"/>
  </si>
  <si>
    <t>終了時刻</t>
    <rPh sb="0" eb="2">
      <t>シュウリョウ</t>
    </rPh>
    <rPh sb="2" eb="4">
      <t>ジコク</t>
    </rPh>
    <phoneticPr fontId="29"/>
  </si>
  <si>
    <t>a</t>
    <phoneticPr fontId="29"/>
  </si>
  <si>
    <t>：</t>
    <phoneticPr fontId="29"/>
  </si>
  <si>
    <t>（</t>
    <phoneticPr fontId="29"/>
  </si>
  <si>
    <t>b</t>
    <phoneticPr fontId="29"/>
  </si>
  <si>
    <t>c</t>
    <phoneticPr fontId="29"/>
  </si>
  <si>
    <t>d</t>
    <phoneticPr fontId="29"/>
  </si>
  <si>
    <t>e</t>
    <phoneticPr fontId="29"/>
  </si>
  <si>
    <t>f</t>
    <phoneticPr fontId="29"/>
  </si>
  <si>
    <t>g</t>
    <phoneticPr fontId="29"/>
  </si>
  <si>
    <t>h</t>
    <phoneticPr fontId="29"/>
  </si>
  <si>
    <t>i</t>
    <phoneticPr fontId="29"/>
  </si>
  <si>
    <t>j</t>
    <phoneticPr fontId="29"/>
  </si>
  <si>
    <t>k</t>
    <phoneticPr fontId="29"/>
  </si>
  <si>
    <t>l</t>
    <phoneticPr fontId="29"/>
  </si>
  <si>
    <t>m</t>
    <phoneticPr fontId="29"/>
  </si>
  <si>
    <t>n</t>
    <phoneticPr fontId="29"/>
  </si>
  <si>
    <t>o</t>
    <phoneticPr fontId="29"/>
  </si>
  <si>
    <t>p</t>
    <phoneticPr fontId="29"/>
  </si>
  <si>
    <t>q</t>
    <phoneticPr fontId="29"/>
  </si>
  <si>
    <t>r</t>
    <phoneticPr fontId="29"/>
  </si>
  <si>
    <t>s</t>
    <phoneticPr fontId="29"/>
  </si>
  <si>
    <t>t</t>
    <phoneticPr fontId="29"/>
  </si>
  <si>
    <t>u</t>
    <phoneticPr fontId="29"/>
  </si>
  <si>
    <t>v</t>
    <phoneticPr fontId="29"/>
  </si>
  <si>
    <t>w</t>
    <phoneticPr fontId="29"/>
  </si>
  <si>
    <t>x</t>
    <phoneticPr fontId="29"/>
  </si>
  <si>
    <t>y</t>
    <phoneticPr fontId="29"/>
  </si>
  <si>
    <t>z</t>
    <phoneticPr fontId="29"/>
  </si>
  <si>
    <t>休</t>
    <rPh sb="0" eb="1">
      <t>ヤス</t>
    </rPh>
    <phoneticPr fontId="29"/>
  </si>
  <si>
    <t>休日</t>
    <rPh sb="0" eb="2">
      <t>キュウジツ</t>
    </rPh>
    <phoneticPr fontId="29"/>
  </si>
  <si>
    <t>-</t>
    <phoneticPr fontId="29"/>
  </si>
  <si>
    <t>・職種ごとの勤務時間を「○：○○～○：○○」と表記することが困難な場合は、No21～30を活用し、勤務時間数のみを入力してください。</t>
    <rPh sb="45" eb="47">
      <t>カツヨウ</t>
    </rPh>
    <phoneticPr fontId="2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</si>
  <si>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9"/>
  </si>
  <si>
    <t>・シフト記号が足りない場合は、適宜、行を追加してください。</t>
    <rPh sb="4" eb="6">
      <t>キゴウ</t>
    </rPh>
    <rPh sb="7" eb="8">
      <t>タ</t>
    </rPh>
    <rPh sb="11" eb="13">
      <t>バアイ</t>
    </rPh>
    <rPh sb="15" eb="17">
      <t>テキギ</t>
    </rPh>
    <rPh sb="18" eb="19">
      <t>ギョウ</t>
    </rPh>
    <rPh sb="20" eb="22">
      <t>ツイカ</t>
    </rPh>
    <phoneticPr fontId="2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</si>
  <si>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9"/>
  </si>
  <si>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9"/>
  </si>
  <si>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9"/>
  </si>
  <si>
    <t>≪提出不要≫</t>
    <rPh sb="1" eb="3">
      <t>テイシュツ</t>
    </rPh>
    <rPh sb="3" eb="5">
      <t>フヨウ</t>
    </rPh>
    <phoneticPr fontId="29"/>
  </si>
  <si>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1"/>
  </si>
  <si>
    <t>・・・直接入力する必要がある箇所です。</t>
    <rPh sb="3" eb="5">
      <t>チョクセツ</t>
    </rPh>
    <rPh sb="5" eb="7">
      <t>ニュウリョク</t>
    </rPh>
    <rPh sb="9" eb="11">
      <t>ヒツヨウ</t>
    </rPh>
    <rPh sb="14" eb="16">
      <t>カショ</t>
    </rPh>
    <phoneticPr fontId="29"/>
  </si>
  <si>
    <t>下記の記入方法に従って、入力してください。</t>
    <phoneticPr fontId="29"/>
  </si>
  <si>
    <t>・・・プルダウンから選択して入力する必要がある箇所です。</t>
    <rPh sb="10" eb="12">
      <t>センタク</t>
    </rPh>
    <rPh sb="14" eb="16">
      <t>ニュウリョク</t>
    </rPh>
    <rPh sb="18" eb="20">
      <t>ヒツヨウ</t>
    </rPh>
    <rPh sb="23" eb="25">
      <t>カショ</t>
    </rPh>
    <phoneticPr fontId="2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</si>
  <si>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</si>
  <si>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</si>
  <si>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　(1) 「４週」・「暦月」のいずれかを選択してください。</t>
    <rPh sb="7" eb="8">
      <t>シュウ</t>
    </rPh>
    <rPh sb="11" eb="12">
      <t>レキ</t>
    </rPh>
    <rPh sb="12" eb="13">
      <t>ツキ</t>
    </rPh>
    <rPh sb="20" eb="22">
      <t>センタク</t>
    </rPh>
    <phoneticPr fontId="2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</si>
  <si>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</si>
  <si>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</si>
  <si>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</si>
  <si>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</si>
  <si>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9"/>
  </si>
  <si>
    <t xml:space="preserve"> 　　 記入の順序は、職種ごとにまとめてください。</t>
    <rPh sb="4" eb="6">
      <t>キニュウ</t>
    </rPh>
    <rPh sb="7" eb="9">
      <t>ジュンジョ</t>
    </rPh>
    <rPh sb="11" eb="13">
      <t>ショクシュ</t>
    </rPh>
    <phoneticPr fontId="29"/>
  </si>
  <si>
    <t>職種名</t>
    <rPh sb="0" eb="2">
      <t>ショクシュ</t>
    </rPh>
    <rPh sb="2" eb="3">
      <t>メイ</t>
    </rPh>
    <phoneticPr fontId="29"/>
  </si>
  <si>
    <t>管理者</t>
    <rPh sb="0" eb="3">
      <t>カンリシャ</t>
    </rPh>
    <phoneticPr fontId="2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</si>
  <si>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</si>
  <si>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</si>
  <si>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区分</t>
    <rPh sb="0" eb="2">
      <t>クブン</t>
    </rPh>
    <phoneticPr fontId="29"/>
  </si>
  <si>
    <t>A</t>
    <phoneticPr fontId="29"/>
  </si>
  <si>
    <t>常勤で専従</t>
    <rPh sb="0" eb="2">
      <t>ジョウキン</t>
    </rPh>
    <rPh sb="3" eb="5">
      <t>センジュウ</t>
    </rPh>
    <phoneticPr fontId="29"/>
  </si>
  <si>
    <t>B</t>
    <phoneticPr fontId="29"/>
  </si>
  <si>
    <t>常勤で兼務</t>
    <rPh sb="0" eb="2">
      <t>ジョウキン</t>
    </rPh>
    <rPh sb="3" eb="5">
      <t>ケンム</t>
    </rPh>
    <phoneticPr fontId="29"/>
  </si>
  <si>
    <t>C</t>
    <phoneticPr fontId="29"/>
  </si>
  <si>
    <t>非常勤で専従</t>
    <rPh sb="0" eb="3">
      <t>ヒジョウキン</t>
    </rPh>
    <rPh sb="4" eb="6">
      <t>センジュウ</t>
    </rPh>
    <phoneticPr fontId="29"/>
  </si>
  <si>
    <t>D</t>
    <phoneticPr fontId="29"/>
  </si>
  <si>
    <t>非常勤で兼務</t>
    <rPh sb="0" eb="1">
      <t>ヒ</t>
    </rPh>
    <rPh sb="1" eb="3">
      <t>ジョウキン</t>
    </rPh>
    <rPh sb="4" eb="6">
      <t>ケンム</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</si>
  <si>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</si>
  <si>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</si>
  <si>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</si>
  <si>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</si>
  <si>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</si>
  <si>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9"/>
  </si>
  <si>
    <t>　(9) 従業者の氏名を記入してください。</t>
    <rPh sb="5" eb="8">
      <t>ジュウギョウシャ</t>
    </rPh>
    <rPh sb="9" eb="11">
      <t>シメイ</t>
    </rPh>
    <rPh sb="12" eb="14">
      <t>キニュウ</t>
    </rPh>
    <phoneticPr fontId="29"/>
  </si>
  <si>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</si>
  <si>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</si>
  <si>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</si>
  <si>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</si>
  <si>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</si>
  <si>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</si>
  <si>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</si>
  <si>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その他、特記事項欄としてもご活用ください。</t>
    <rPh sb="6" eb="7">
      <t>タ</t>
    </rPh>
    <rPh sb="8" eb="10">
      <t>トッキ</t>
    </rPh>
    <rPh sb="10" eb="12">
      <t>ジコウ</t>
    </rPh>
    <rPh sb="12" eb="13">
      <t>ラン</t>
    </rPh>
    <rPh sb="18" eb="20">
      <t>カツヨウ</t>
    </rPh>
    <phoneticPr fontId="29"/>
  </si>
  <si>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9"/>
  </si>
  <si>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9"/>
  </si>
  <si>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9"/>
  </si>
  <si>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9"/>
  </si>
  <si>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9"/>
  </si>
  <si>
    <t xml:space="preserve"> （参考）</t>
    <rPh sb="2" eb="4">
      <t>サンコウ</t>
    </rPh>
    <phoneticPr fontId="29"/>
  </si>
  <si>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9"/>
  </si>
  <si>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9"/>
  </si>
  <si>
    <t>１．サービス種別</t>
    <rPh sb="6" eb="8">
      <t>シュベツ</t>
    </rPh>
    <phoneticPr fontId="29"/>
  </si>
  <si>
    <t>サービス種別</t>
    <rPh sb="4" eb="6">
      <t>シュベツ</t>
    </rPh>
    <phoneticPr fontId="29"/>
  </si>
  <si>
    <t>緩和した基準による通所型サービス</t>
    <phoneticPr fontId="29"/>
  </si>
  <si>
    <t>ー</t>
    <phoneticPr fontId="29"/>
  </si>
  <si>
    <t>２．職種名・資格名称</t>
    <rPh sb="2" eb="4">
      <t>ショクシュ</t>
    </rPh>
    <rPh sb="4" eb="5">
      <t>メイ</t>
    </rPh>
    <rPh sb="6" eb="8">
      <t>シカク</t>
    </rPh>
    <rPh sb="8" eb="10">
      <t>メイショウ</t>
    </rPh>
    <phoneticPr fontId="29"/>
  </si>
  <si>
    <t>資格</t>
    <rPh sb="0" eb="2">
      <t>シカク</t>
    </rPh>
    <phoneticPr fontId="29"/>
  </si>
  <si>
    <t>社会福祉士</t>
    <rPh sb="0" eb="2">
      <t>シャカイ</t>
    </rPh>
    <rPh sb="2" eb="5">
      <t>フクシシ</t>
    </rPh>
    <phoneticPr fontId="30"/>
  </si>
  <si>
    <t>看護師</t>
    <rPh sb="0" eb="3">
      <t>カンゴシ</t>
    </rPh>
    <phoneticPr fontId="29"/>
  </si>
  <si>
    <t>介護福祉士</t>
    <rPh sb="0" eb="2">
      <t>カイゴ</t>
    </rPh>
    <rPh sb="2" eb="5">
      <t>フクシシ</t>
    </rPh>
    <phoneticPr fontId="29"/>
  </si>
  <si>
    <t>理学療法士</t>
    <rPh sb="0" eb="2">
      <t>リガク</t>
    </rPh>
    <rPh sb="2" eb="5">
      <t>リョウホウシ</t>
    </rPh>
    <phoneticPr fontId="29"/>
  </si>
  <si>
    <t>社会福祉主事任用資格</t>
    <phoneticPr fontId="29"/>
  </si>
  <si>
    <t>准看護師</t>
    <rPh sb="0" eb="4">
      <t>ジュンカンゴシ</t>
    </rPh>
    <phoneticPr fontId="29"/>
  </si>
  <si>
    <t>作業療法士</t>
    <rPh sb="0" eb="2">
      <t>サギョウ</t>
    </rPh>
    <rPh sb="2" eb="5">
      <t>リョウホウシ</t>
    </rPh>
    <phoneticPr fontId="29"/>
  </si>
  <si>
    <t>精神保健福祉士</t>
    <rPh sb="0" eb="2">
      <t>セイシン</t>
    </rPh>
    <rPh sb="2" eb="4">
      <t>ホケン</t>
    </rPh>
    <rPh sb="4" eb="7">
      <t>フクシシ</t>
    </rPh>
    <phoneticPr fontId="29"/>
  </si>
  <si>
    <t>言語聴覚士</t>
    <rPh sb="0" eb="2">
      <t>ゲンゴ</t>
    </rPh>
    <rPh sb="2" eb="5">
      <t>チョウカクシ</t>
    </rPh>
    <phoneticPr fontId="29"/>
  </si>
  <si>
    <t>柔道整復師</t>
    <rPh sb="0" eb="2">
      <t>ジュウドウ</t>
    </rPh>
    <rPh sb="2" eb="5">
      <t>セイフクシ</t>
    </rPh>
    <phoneticPr fontId="29"/>
  </si>
  <si>
    <t>あん摩マッサージ指圧師</t>
    <rPh sb="2" eb="3">
      <t>マ</t>
    </rPh>
    <rPh sb="8" eb="11">
      <t>シアツシ</t>
    </rPh>
    <phoneticPr fontId="29"/>
  </si>
  <si>
    <t>はり師</t>
    <rPh sb="2" eb="3">
      <t>シ</t>
    </rPh>
    <phoneticPr fontId="29"/>
  </si>
  <si>
    <t>きゅう師</t>
    <rPh sb="3" eb="4">
      <t>シ</t>
    </rPh>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</si>
  <si>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</si>
  <si>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</si>
  <si>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C12～L12・・・「職種」</t>
    <rPh sb="12" eb="14">
      <t>ショクシュ</t>
    </rPh>
    <phoneticPr fontId="29"/>
  </si>
  <si>
    <t>　C列・・・「管理者」</t>
    <rPh sb="2" eb="3">
      <t>レツ</t>
    </rPh>
    <rPh sb="7" eb="10">
      <t>カンリシャ</t>
    </rPh>
    <phoneticPr fontId="29"/>
  </si>
  <si>
    <t>　D列・・・「生活相談員」</t>
    <rPh sb="2" eb="3">
      <t>レツ</t>
    </rPh>
    <rPh sb="7" eb="9">
      <t>セイカツ</t>
    </rPh>
    <rPh sb="9" eb="12">
      <t>ソウダンイン</t>
    </rPh>
    <phoneticPr fontId="29"/>
  </si>
  <si>
    <t>　E列・・・「看護職員」</t>
    <rPh sb="2" eb="3">
      <t>レツ</t>
    </rPh>
    <rPh sb="7" eb="9">
      <t>カンゴ</t>
    </rPh>
    <rPh sb="9" eb="11">
      <t>ショクイン</t>
    </rPh>
    <phoneticPr fontId="29"/>
  </si>
  <si>
    <t>　F列・・・「介護職員」</t>
    <rPh sb="2" eb="3">
      <t>レツ</t>
    </rPh>
    <rPh sb="7" eb="9">
      <t>カイゴ</t>
    </rPh>
    <rPh sb="9" eb="11">
      <t>ショクイン</t>
    </rPh>
    <phoneticPr fontId="29"/>
  </si>
  <si>
    <t>　G列・・・「機能訓練指導員」</t>
    <rPh sb="2" eb="3">
      <t>レツ</t>
    </rPh>
    <rPh sb="7" eb="9">
      <t>キノウ</t>
    </rPh>
    <rPh sb="9" eb="11">
      <t>クンレン</t>
    </rPh>
    <rPh sb="11" eb="14">
      <t>シドウイン</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</si>
  <si>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</si>
  <si>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</si>
  <si>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</si>
  <si>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</si>
  <si>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</si>
  <si>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</si>
  <si>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</si>
  <si>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</si>
  <si>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○○デイサービス</t>
    <phoneticPr fontId="29"/>
  </si>
  <si>
    <t>A</t>
  </si>
  <si>
    <t>ー</t>
  </si>
  <si>
    <t>○○　○○</t>
    <phoneticPr fontId="29"/>
  </si>
  <si>
    <t>a</t>
  </si>
  <si>
    <t>B</t>
  </si>
  <si>
    <t>社会福祉主事任用資格</t>
  </si>
  <si>
    <t>機能訓練指導員、介護職員</t>
    <rPh sb="0" eb="2">
      <t>キノウ</t>
    </rPh>
    <rPh sb="2" eb="4">
      <t>クンレン</t>
    </rPh>
    <rPh sb="4" eb="7">
      <t>シドウイン</t>
    </rPh>
    <rPh sb="8" eb="10">
      <t>カイゴ</t>
    </rPh>
    <rPh sb="10" eb="12">
      <t>ショクイン</t>
    </rPh>
    <phoneticPr fontId="29"/>
  </si>
  <si>
    <t>D</t>
  </si>
  <si>
    <t>看護職員、機能訓練指導員</t>
    <rPh sb="0" eb="2">
      <t>カンゴ</t>
    </rPh>
    <rPh sb="2" eb="4">
      <t>ショクイン</t>
    </rPh>
    <rPh sb="5" eb="7">
      <t>キノウ</t>
    </rPh>
    <rPh sb="7" eb="9">
      <t>クンレン</t>
    </rPh>
    <rPh sb="9" eb="12">
      <t>シドウイン</t>
    </rPh>
    <phoneticPr fontId="29"/>
  </si>
  <si>
    <t>看護職員、介護職員</t>
    <rPh sb="0" eb="2">
      <t>カンゴ</t>
    </rPh>
    <rPh sb="2" eb="4">
      <t>ショクイン</t>
    </rPh>
    <rPh sb="5" eb="7">
      <t>カイゴ</t>
    </rPh>
    <rPh sb="7" eb="9">
      <t>ショクイン</t>
    </rPh>
    <phoneticPr fontId="29"/>
  </si>
  <si>
    <t>(16) 利用者数　　　</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</si>
</sst>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
    <numFmt numFmtId="178" formatCode="0.0"/>
    <numFmt numFmtId="179" formatCode="#,##0.0#"/>
    <numFmt numFmtId="180" formatCode="h:mm;@"/>
  </numFmts>
  <fonts count="53">
    <font>
      <sz val="11"/>
      <color rgb="FF000000"/>
      <name val="ＭＳ Ｐゴシック"/>
      <family val="2"/>
    </font>
    <font>
      <sz val="11"/>
      <color theme="1"/>
      <name val="游ゴシック"/>
      <family val="2"/>
      <charset val="128"/>
      <scheme val="minor"/>
    </font>
    <font>
      <sz val="11"/>
      <name val="ＭＳ Ｐゴシック"/>
      <family val="3"/>
    </font>
    <font>
      <sz val="12"/>
      <name val="ＭＳ Ｐゴシック"/>
      <family val="3"/>
    </font>
    <font>
      <sz val="18"/>
      <name val="DejaVu Sans"/>
      <family val="2"/>
    </font>
    <font>
      <sz val="14"/>
      <name val="DejaVu Sans"/>
      <family val="2"/>
    </font>
    <font>
      <sz val="11"/>
      <name val="DejaVu Sans"/>
      <family val="2"/>
    </font>
    <font>
      <sz val="11"/>
      <name val="HGSｺﾞｼｯｸM"/>
      <family val="3"/>
    </font>
    <font>
      <sz val="10.5"/>
      <name val="DejaVu Sans"/>
      <family val="2"/>
    </font>
    <font>
      <sz val="10.5"/>
      <name val="HGSｺﾞｼｯｸM"/>
      <family val="3"/>
    </font>
    <font>
      <sz val="8"/>
      <name val="HGSｺﾞｼｯｸM"/>
      <family val="3"/>
    </font>
    <font>
      <sz val="8"/>
      <name val="DejaVu Sans"/>
      <family val="2"/>
    </font>
    <font>
      <sz val="7"/>
      <name val="DejaVu Sans"/>
      <family val="2"/>
    </font>
    <font>
      <sz val="9"/>
      <name val="DejaVu Sans"/>
      <family val="2"/>
    </font>
    <font>
      <sz val="14"/>
      <name val="ＭＳ Ｐゴシック"/>
      <family val="3"/>
    </font>
    <font>
      <sz val="6"/>
      <name val="DejaVu Sans"/>
      <family val="2"/>
    </font>
    <font>
      <sz val="9"/>
      <name val="ＭＳ Ｐゴシック"/>
      <family val="3"/>
    </font>
    <font>
      <u/>
      <sz val="11"/>
      <name val="DejaVu Sans"/>
      <family val="2"/>
    </font>
    <font>
      <sz val="11"/>
      <color rgb="FF000000"/>
      <name val="DejaVu Sans"/>
      <family val="2"/>
    </font>
    <font>
      <sz val="12"/>
      <name val="DejaVu Sans"/>
      <family val="2"/>
    </font>
    <font>
      <sz val="16"/>
      <name val="DejaVu Sans"/>
      <family val="2"/>
    </font>
    <font>
      <sz val="6"/>
      <name val="ＭＳ Ｐゴシック"/>
      <family val="3"/>
      <charset val="128"/>
    </font>
    <font>
      <b/>
      <sz val="11"/>
      <name val="DejaVu Sans"/>
      <family val="2"/>
    </font>
    <font>
      <sz val="11"/>
      <name val="ＭＳ Ｐゴシック"/>
      <family val="3"/>
      <charset val="128"/>
    </font>
    <font>
      <sz val="14"/>
      <name val="ＭＳ Ｐゴシック"/>
      <family val="3"/>
      <charset val="128"/>
    </font>
    <font>
      <sz val="11"/>
      <color theme="1"/>
      <name val="游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6"/>
      <name val="游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1"/>
      <name val="ＭＳ ゴシック"/>
      <family val="2"/>
      <charset val="128"/>
    </font>
    <font>
      <sz val="11"/>
      <name val="ＭＳ ゴシック"/>
      <family val="3"/>
      <charset val="128"/>
    </font>
    <font>
      <sz val="11"/>
      <name val="DejaVu Sans"/>
      <family val="3"/>
    </font>
    <font>
      <sz val="11"/>
      <name val="DejaVu Sans"/>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9">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diagonalDown="1">
      <left style="medium">
        <color auto="1"/>
      </left>
      <right style="medium">
        <color auto="1"/>
      </right>
      <top style="medium">
        <color auto="1"/>
      </top>
      <bottom style="medium">
        <color auto="1"/>
      </bottom>
      <diagonal style="thin">
        <color auto="1"/>
      </diagonal>
    </border>
    <border>
      <left style="medium">
        <color auto="1"/>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dashed">
        <color auto="1"/>
      </left>
      <right style="medium">
        <color auto="1"/>
      </right>
      <top style="medium">
        <color auto="1"/>
      </top>
      <bottom style="medium">
        <color auto="1"/>
      </bottom>
      <diagonal/>
    </border>
    <border>
      <left style="hair">
        <color auto="1"/>
      </left>
      <right style="dashed">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style="hair">
        <color auto="1"/>
      </left>
      <right style="hair">
        <color auto="1"/>
      </right>
      <top/>
      <bottom/>
      <diagonal/>
    </border>
    <border>
      <left/>
      <right style="medium">
        <color auto="1"/>
      </right>
      <top/>
      <bottom/>
      <diagonal/>
    </border>
    <border>
      <left style="hair">
        <color auto="1"/>
      </left>
      <right style="medium">
        <color auto="1"/>
      </right>
      <top/>
      <bottom/>
      <diagonal/>
    </border>
    <border>
      <left style="medium">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hair">
        <color auto="1"/>
      </left>
      <right style="hair">
        <color auto="1"/>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medium">
        <color auto="1"/>
      </right>
      <top style="hair">
        <color auto="1"/>
      </top>
      <bottom style="mediumDashed">
        <color auto="1"/>
      </bottom>
      <diagonal/>
    </border>
    <border>
      <left style="medium">
        <color auto="1"/>
      </left>
      <right/>
      <top style="hair">
        <color auto="1"/>
      </top>
      <bottom style="mediumDashed">
        <color auto="1"/>
      </bottom>
      <diagonal/>
    </border>
    <border>
      <left style="hair">
        <color auto="1"/>
      </left>
      <right style="hair">
        <color auto="1"/>
      </right>
      <top style="hair">
        <color auto="1"/>
      </top>
      <bottom style="mediumDashed">
        <color auto="1"/>
      </bottom>
      <diagonal/>
    </border>
    <border>
      <left/>
      <right style="medium">
        <color auto="1"/>
      </right>
      <top style="hair">
        <color auto="1"/>
      </top>
      <bottom style="mediumDashed">
        <color auto="1"/>
      </bottom>
      <diagonal/>
    </border>
    <border>
      <left style="medium">
        <color auto="1"/>
      </left>
      <right style="hair">
        <color auto="1"/>
      </right>
      <top style="hair">
        <color auto="1"/>
      </top>
      <bottom style="mediumDashed">
        <color auto="1"/>
      </bottom>
      <diagonal/>
    </border>
    <border>
      <left/>
      <right/>
      <top style="hair">
        <color auto="1"/>
      </top>
      <bottom style="mediumDashed">
        <color auto="1"/>
      </bottom>
      <diagonal/>
    </border>
    <border>
      <left style="hair">
        <color auto="1"/>
      </left>
      <right style="medium">
        <color auto="1"/>
      </right>
      <top style="hair">
        <color auto="1"/>
      </top>
      <bottom style="mediumDashed">
        <color auto="1"/>
      </bottom>
      <diagonal/>
    </border>
    <border>
      <left style="medium">
        <color auto="1"/>
      </left>
      <right style="medium">
        <color auto="1"/>
      </right>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right/>
      <top style="medium">
        <color auto="1"/>
      </top>
      <bottom/>
      <diagonal/>
    </border>
    <border>
      <left style="medium">
        <color auto="1"/>
      </left>
      <right style="hair">
        <color auto="1"/>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right style="hair">
        <color auto="1"/>
      </right>
      <top/>
      <bottom style="medium">
        <color auto="1"/>
      </bottom>
      <diagonal/>
    </border>
    <border>
      <left style="medium">
        <color auto="1"/>
      </left>
      <right style="medium">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top style="medium">
        <color auto="1"/>
      </top>
      <bottom style="hair">
        <color auto="1"/>
      </bottom>
      <diagonal/>
    </border>
    <border>
      <left/>
      <right style="hair">
        <color auto="1"/>
      </right>
      <top style="hair">
        <color auto="1"/>
      </top>
      <bottom style="hair">
        <color auto="1"/>
      </bottom>
      <diagonal/>
    </border>
    <border>
      <left style="medium">
        <color auto="1"/>
      </left>
      <right style="medium">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hair">
        <color auto="1"/>
      </top>
      <bottom/>
      <diagonal/>
    </border>
    <border>
      <left/>
      <right style="hair">
        <color auto="1"/>
      </right>
      <top style="medium">
        <color auto="1"/>
      </top>
      <bottom style="medium">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2" fillId="0" borderId="0">
      <alignment vertical="center"/>
    </xf>
    <xf numFmtId="0" fontId="2" fillId="0" borderId="0"/>
    <xf numFmtId="0" fontId="2" fillId="0" borderId="0"/>
    <xf numFmtId="0" fontId="25" fillId="0" borderId="0">
      <alignment vertical="center"/>
    </xf>
    <xf numFmtId="38" fontId="25" fillId="0" borderId="0" applyFont="0" applyFill="0" applyBorder="0" applyAlignment="0" applyProtection="0">
      <alignment vertical="center"/>
    </xf>
    <xf numFmtId="0" fontId="23" fillId="0" borderId="0"/>
    <xf numFmtId="0" fontId="23" fillId="0" borderId="0"/>
    <xf numFmtId="0" fontId="1" fillId="0" borderId="0">
      <alignment vertical="center"/>
    </xf>
    <xf numFmtId="38" fontId="1" fillId="0" borderId="0" applyFont="0" applyFill="0" applyBorder="0" applyAlignment="0" applyProtection="0">
      <alignment vertical="center"/>
    </xf>
  </cellStyleXfs>
  <cellXfs count="693">
    <xf numFmtId="0" fontId="0" fillId="0" borderId="0" xfId="0"/>
    <xf numFmtId="0" fontId="2" fillId="0" borderId="0" xfId="1" applyFont="1" applyAlignment="1">
      <alignment vertical="center"/>
    </xf>
    <xf numFmtId="0" fontId="2" fillId="0" borderId="0" xfId="1" applyFont="1" applyAlignment="1">
      <alignment vertical="center" wrapText="1"/>
    </xf>
    <xf numFmtId="0" fontId="2" fillId="0" borderId="0" xfId="1" applyFont="1" applyAlignment="1">
      <alignment vertical="center" wrapText="1"/>
    </xf>
    <xf numFmtId="0" fontId="2" fillId="0" borderId="0" xfId="1" applyFont="1" applyAlignment="1">
      <alignment vertical="center"/>
    </xf>
    <xf numFmtId="0" fontId="2" fillId="0" borderId="0" xfId="1" applyFont="1" applyAlignment="1">
      <alignment vertical="center"/>
    </xf>
    <xf numFmtId="0" fontId="2" fillId="0" borderId="0" xfId="1" applyFont="1" applyAlignment="1">
      <alignment vertical="center"/>
    </xf>
    <xf numFmtId="0" fontId="5" fillId="0" borderId="0" xfId="1" applyFont="1" applyAlignment="1">
      <alignment vertical="center"/>
    </xf>
    <xf numFmtId="0" fontId="2" fillId="0" borderId="0" xfId="1" applyFont="1" applyBorder="1" applyAlignment="1">
      <alignment horizontal="center" vertical="center"/>
    </xf>
    <xf numFmtId="0" fontId="6" fillId="0" borderId="0" xfId="1" applyFont="1" applyAlignment="1">
      <alignment vertical="center"/>
    </xf>
    <xf numFmtId="0" fontId="2" fillId="0" borderId="0" xfId="1" applyFont="1" applyAlignment="1">
      <alignment horizontal="center" vertical="center"/>
    </xf>
    <xf numFmtId="0" fontId="6" fillId="2" borderId="2" xfId="1" applyFont="1" applyFill="1" applyBorder="1" applyAlignment="1">
      <alignment horizontal="center" vertical="center"/>
    </xf>
    <xf numFmtId="0" fontId="2" fillId="0" borderId="0" xfId="1" applyFont="1" applyBorder="1" applyAlignment="1">
      <alignment vertical="center" wrapText="1"/>
    </xf>
    <xf numFmtId="0" fontId="5" fillId="0" borderId="0" xfId="1" applyFont="1" applyBorder="1" applyAlignment="1">
      <alignment vertical="center"/>
    </xf>
    <xf numFmtId="0" fontId="2" fillId="0" borderId="0" xfId="1" applyFont="1" applyBorder="1" applyAlignment="1">
      <alignment horizontal="right" vertical="center"/>
    </xf>
    <xf numFmtId="0" fontId="6" fillId="0" borderId="0" xfId="1" applyFont="1" applyBorder="1" applyAlignment="1">
      <alignment vertical="center"/>
    </xf>
    <xf numFmtId="0" fontId="6" fillId="0" borderId="4" xfId="1" applyFont="1" applyBorder="1" applyAlignment="1">
      <alignment vertical="center" wrapText="1"/>
    </xf>
    <xf numFmtId="0" fontId="6" fillId="0" borderId="1" xfId="1" applyFont="1" applyBorder="1" applyAlignment="1">
      <alignment horizontal="center" vertical="center" wrapText="1"/>
    </xf>
    <xf numFmtId="0" fontId="6" fillId="0" borderId="5" xfId="1" applyFont="1" applyBorder="1" applyAlignment="1">
      <alignment vertical="center" wrapText="1"/>
    </xf>
    <xf numFmtId="0" fontId="2" fillId="0" borderId="0" xfId="1">
      <alignment vertical="center"/>
    </xf>
    <xf numFmtId="0" fontId="6" fillId="0" borderId="0" xfId="1" applyFont="1">
      <alignment vertical="center"/>
    </xf>
    <xf numFmtId="0" fontId="14" fillId="0" borderId="0" xfId="1" applyFont="1" applyAlignment="1">
      <alignment vertical="center"/>
    </xf>
    <xf numFmtId="0" fontId="5" fillId="0" borderId="0" xfId="1" applyFont="1" applyAlignment="1">
      <alignment vertical="center"/>
    </xf>
    <xf numFmtId="0" fontId="6" fillId="0" borderId="0" xfId="1" applyFont="1" applyAlignment="1">
      <alignment horizontal="right" vertical="center"/>
    </xf>
    <xf numFmtId="0" fontId="14" fillId="0" borderId="0" xfId="1" applyFont="1">
      <alignment vertical="center"/>
    </xf>
    <xf numFmtId="0" fontId="2" fillId="0" borderId="29" xfId="1" applyBorder="1" applyAlignment="1">
      <alignment vertical="center" wrapText="1"/>
    </xf>
    <xf numFmtId="0" fontId="6" fillId="0" borderId="30" xfId="1" applyFont="1" applyBorder="1" applyAlignment="1">
      <alignment vertical="top" wrapText="1"/>
    </xf>
    <xf numFmtId="0" fontId="6" fillId="0" borderId="31" xfId="1" applyFont="1" applyBorder="1" applyAlignment="1">
      <alignment vertical="top" wrapText="1"/>
    </xf>
    <xf numFmtId="0" fontId="6" fillId="0" borderId="9" xfId="1" applyFont="1" applyBorder="1" applyAlignment="1">
      <alignment vertical="top" wrapText="1"/>
    </xf>
    <xf numFmtId="0" fontId="6" fillId="0" borderId="32" xfId="1" applyFont="1" applyBorder="1" applyAlignment="1">
      <alignment vertical="top" wrapText="1"/>
    </xf>
    <xf numFmtId="0" fontId="6" fillId="0" borderId="33" xfId="1" applyFont="1" applyBorder="1" applyAlignment="1">
      <alignment vertical="top" wrapText="1"/>
    </xf>
    <xf numFmtId="0" fontId="6" fillId="0" borderId="34" xfId="1" applyFont="1" applyBorder="1" applyAlignment="1">
      <alignment vertical="top" wrapText="1"/>
    </xf>
    <xf numFmtId="0" fontId="6" fillId="0" borderId="35" xfId="1" applyFont="1" applyBorder="1" applyAlignment="1">
      <alignment vertical="top" wrapText="1"/>
    </xf>
    <xf numFmtId="0" fontId="2" fillId="0" borderId="0" xfId="1" applyAlignment="1">
      <alignment vertical="center" wrapText="1"/>
    </xf>
    <xf numFmtId="0" fontId="6" fillId="0" borderId="36" xfId="1" applyFont="1" applyBorder="1" applyAlignment="1">
      <alignment horizontal="right" vertical="center"/>
    </xf>
    <xf numFmtId="0" fontId="2" fillId="0" borderId="37" xfId="1" applyBorder="1">
      <alignment vertical="center"/>
    </xf>
    <xf numFmtId="0" fontId="2" fillId="0" borderId="38" xfId="1" applyBorder="1">
      <alignment vertical="center"/>
    </xf>
    <xf numFmtId="0" fontId="2" fillId="0" borderId="39" xfId="1" applyBorder="1">
      <alignment vertical="center"/>
    </xf>
    <xf numFmtId="0" fontId="2" fillId="0" borderId="0" xfId="1" applyBorder="1">
      <alignment vertical="center"/>
    </xf>
    <xf numFmtId="0" fontId="2" fillId="0" borderId="40" xfId="1" applyBorder="1">
      <alignment vertical="center"/>
    </xf>
    <xf numFmtId="0" fontId="6" fillId="0" borderId="41" xfId="1" applyFont="1" applyBorder="1" applyAlignment="1">
      <alignment horizontal="right" vertical="center"/>
    </xf>
    <xf numFmtId="0" fontId="2" fillId="0" borderId="42" xfId="1" applyBorder="1">
      <alignment vertical="center"/>
    </xf>
    <xf numFmtId="0" fontId="2" fillId="0" borderId="43" xfId="1" applyBorder="1">
      <alignment vertical="center"/>
    </xf>
    <xf numFmtId="0" fontId="2" fillId="0" borderId="44" xfId="1" applyBorder="1">
      <alignment vertical="center"/>
    </xf>
    <xf numFmtId="0" fontId="2" fillId="0" borderId="45" xfId="1" applyBorder="1">
      <alignment vertical="center"/>
    </xf>
    <xf numFmtId="0" fontId="2" fillId="0" borderId="46" xfId="1" applyBorder="1">
      <alignment vertical="center"/>
    </xf>
    <xf numFmtId="0" fontId="6" fillId="4" borderId="47" xfId="1" applyFont="1" applyFill="1" applyBorder="1" applyAlignment="1">
      <alignment horizontal="center" vertical="center"/>
    </xf>
    <xf numFmtId="0" fontId="2" fillId="4" borderId="48" xfId="1" applyFill="1" applyBorder="1">
      <alignment vertical="center"/>
    </xf>
    <xf numFmtId="0" fontId="2" fillId="4" borderId="49" xfId="1" applyFill="1" applyBorder="1">
      <alignment vertical="center"/>
    </xf>
    <xf numFmtId="0" fontId="2" fillId="4" borderId="50" xfId="1" applyFill="1" applyBorder="1">
      <alignment vertical="center"/>
    </xf>
    <xf numFmtId="0" fontId="2" fillId="4" borderId="51" xfId="1" applyFill="1" applyBorder="1">
      <alignment vertical="center"/>
    </xf>
    <xf numFmtId="0" fontId="2" fillId="4" borderId="52" xfId="1" applyFill="1" applyBorder="1">
      <alignment vertical="center"/>
    </xf>
    <xf numFmtId="0" fontId="2" fillId="4" borderId="53" xfId="1" applyFill="1" applyBorder="1">
      <alignment vertical="center"/>
    </xf>
    <xf numFmtId="0" fontId="15" fillId="4" borderId="54" xfId="1" applyFont="1" applyFill="1" applyBorder="1" applyAlignment="1">
      <alignment horizontal="center" vertical="center" wrapText="1" shrinkToFit="1"/>
    </xf>
    <xf numFmtId="0" fontId="2" fillId="4" borderId="55" xfId="1" applyFill="1" applyBorder="1">
      <alignment vertical="center"/>
    </xf>
    <xf numFmtId="0" fontId="2" fillId="4" borderId="56" xfId="1" applyFill="1" applyBorder="1">
      <alignment vertical="center"/>
    </xf>
    <xf numFmtId="0" fontId="2" fillId="4" borderId="57" xfId="1" applyFill="1" applyBorder="1">
      <alignment vertical="center"/>
    </xf>
    <xf numFmtId="0" fontId="2" fillId="4" borderId="58" xfId="1" applyFill="1" applyBorder="1">
      <alignment vertical="center"/>
    </xf>
    <xf numFmtId="0" fontId="6" fillId="4" borderId="59" xfId="1" applyFont="1" applyFill="1" applyBorder="1" applyAlignment="1">
      <alignment horizontal="center" vertical="center"/>
    </xf>
    <xf numFmtId="177" fontId="2" fillId="4" borderId="60" xfId="1" applyNumberFormat="1" applyFill="1" applyBorder="1">
      <alignment vertical="center"/>
    </xf>
    <xf numFmtId="177" fontId="2" fillId="4" borderId="61" xfId="1" applyNumberFormat="1" applyFill="1" applyBorder="1">
      <alignment vertical="center"/>
    </xf>
    <xf numFmtId="177" fontId="2" fillId="4" borderId="62" xfId="1" applyNumberFormat="1" applyFill="1" applyBorder="1">
      <alignment vertical="center"/>
    </xf>
    <xf numFmtId="177" fontId="2" fillId="4" borderId="63" xfId="1" applyNumberFormat="1" applyFill="1" applyBorder="1">
      <alignment vertical="center"/>
    </xf>
    <xf numFmtId="177" fontId="2" fillId="4" borderId="64" xfId="1" applyNumberFormat="1" applyFill="1" applyBorder="1">
      <alignment vertical="center"/>
    </xf>
    <xf numFmtId="177" fontId="2" fillId="4" borderId="65" xfId="1" applyNumberFormat="1" applyFill="1" applyBorder="1">
      <alignment vertical="center"/>
    </xf>
    <xf numFmtId="177" fontId="2" fillId="4" borderId="35" xfId="1" applyNumberFormat="1" applyFill="1" applyBorder="1">
      <alignment vertical="center"/>
    </xf>
    <xf numFmtId="177" fontId="2" fillId="3" borderId="63" xfId="1" applyNumberFormat="1" applyFill="1" applyBorder="1">
      <alignment vertical="center"/>
    </xf>
    <xf numFmtId="177" fontId="2" fillId="3" borderId="63" xfId="1" applyNumberFormat="1" applyFill="1" applyBorder="1" applyAlignment="1">
      <alignment horizontal="center" vertical="center"/>
    </xf>
    <xf numFmtId="177" fontId="2" fillId="3" borderId="0" xfId="1" applyNumberFormat="1" applyFill="1" applyBorder="1">
      <alignment vertical="center"/>
    </xf>
    <xf numFmtId="0" fontId="16" fillId="3" borderId="66" xfId="1" applyFont="1" applyFill="1" applyBorder="1" applyAlignment="1">
      <alignment horizontal="center" vertical="center" shrinkToFit="1"/>
    </xf>
    <xf numFmtId="0" fontId="16" fillId="3" borderId="58" xfId="1" applyFont="1" applyFill="1" applyBorder="1" applyAlignment="1">
      <alignment horizontal="center" vertical="center" shrinkToFit="1"/>
    </xf>
    <xf numFmtId="0" fontId="13" fillId="3" borderId="67" xfId="1" applyFont="1" applyFill="1" applyBorder="1" applyAlignment="1">
      <alignment horizontal="right" vertical="center" shrinkToFit="1"/>
    </xf>
    <xf numFmtId="177" fontId="2" fillId="3" borderId="0" xfId="1" applyNumberFormat="1" applyFill="1" applyBorder="1" applyAlignment="1">
      <alignment horizontal="center" vertical="center"/>
    </xf>
    <xf numFmtId="0" fontId="6" fillId="3" borderId="0" xfId="1" applyFont="1" applyFill="1" applyBorder="1" applyAlignment="1">
      <alignment horizontal="left" vertical="center"/>
    </xf>
    <xf numFmtId="0" fontId="11" fillId="0" borderId="68" xfId="1" applyFont="1" applyBorder="1" applyAlignment="1">
      <alignment horizontal="right" vertical="center" shrinkToFit="1"/>
    </xf>
    <xf numFmtId="0" fontId="2" fillId="0" borderId="69" xfId="1" applyBorder="1">
      <alignment vertical="center"/>
    </xf>
    <xf numFmtId="0" fontId="2" fillId="0" borderId="70" xfId="1" applyBorder="1">
      <alignment vertical="center"/>
    </xf>
    <xf numFmtId="0" fontId="2" fillId="0" borderId="71" xfId="1" applyBorder="1">
      <alignment vertical="center"/>
    </xf>
    <xf numFmtId="0" fontId="2" fillId="0" borderId="72" xfId="1" applyBorder="1">
      <alignment vertical="center"/>
    </xf>
    <xf numFmtId="0" fontId="11" fillId="0" borderId="41" xfId="1" applyFont="1" applyBorder="1" applyAlignment="1">
      <alignment horizontal="right" vertical="center" shrinkToFit="1"/>
    </xf>
    <xf numFmtId="0" fontId="2" fillId="0" borderId="73" xfId="1" applyBorder="1">
      <alignment vertical="center"/>
    </xf>
    <xf numFmtId="0" fontId="6" fillId="4" borderId="74" xfId="1" applyFont="1" applyFill="1" applyBorder="1" applyAlignment="1">
      <alignment horizontal="center" vertical="center" wrapText="1"/>
    </xf>
    <xf numFmtId="0" fontId="2" fillId="4" borderId="75" xfId="1" applyFill="1" applyBorder="1">
      <alignment vertical="center"/>
    </xf>
    <xf numFmtId="0" fontId="2" fillId="4" borderId="76" xfId="1" applyFill="1" applyBorder="1">
      <alignment vertical="center"/>
    </xf>
    <xf numFmtId="0" fontId="2" fillId="4" borderId="77" xfId="1" applyFill="1" applyBorder="1">
      <alignment vertical="center"/>
    </xf>
    <xf numFmtId="0" fontId="2" fillId="4" borderId="78" xfId="1" applyFill="1" applyBorder="1">
      <alignment vertical="center"/>
    </xf>
    <xf numFmtId="0" fontId="6" fillId="4" borderId="8" xfId="1" applyFont="1" applyFill="1" applyBorder="1" applyAlignment="1">
      <alignment horizontal="center" vertical="center"/>
    </xf>
    <xf numFmtId="177" fontId="2" fillId="4" borderId="79" xfId="1" applyNumberFormat="1" applyFill="1" applyBorder="1">
      <alignment vertical="center"/>
    </xf>
    <xf numFmtId="177" fontId="2" fillId="4" borderId="31" xfId="1" applyNumberFormat="1" applyFill="1" applyBorder="1">
      <alignment vertical="center"/>
    </xf>
    <xf numFmtId="0" fontId="3" fillId="0" borderId="0" xfId="1" applyFont="1">
      <alignment vertical="center"/>
    </xf>
    <xf numFmtId="0" fontId="19" fillId="0" borderId="0" xfId="1" applyFont="1">
      <alignment vertical="center"/>
    </xf>
    <xf numFmtId="0" fontId="3" fillId="0" borderId="0" xfId="1" applyFont="1" applyAlignment="1">
      <alignment horizontal="center" vertical="center"/>
    </xf>
    <xf numFmtId="0" fontId="19" fillId="0" borderId="1" xfId="1" applyFont="1" applyBorder="1" applyAlignment="1">
      <alignment horizontal="center" vertical="center"/>
    </xf>
    <xf numFmtId="0" fontId="3" fillId="0" borderId="11" xfId="1" applyFont="1" applyBorder="1" applyAlignment="1">
      <alignment horizontal="center" vertical="center"/>
    </xf>
    <xf numFmtId="0" fontId="3" fillId="0" borderId="27" xfId="1" applyFont="1" applyBorder="1" applyAlignment="1">
      <alignment horizontal="center" vertical="center"/>
    </xf>
    <xf numFmtId="0" fontId="19" fillId="0" borderId="27" xfId="1" applyFont="1" applyBorder="1" applyAlignment="1">
      <alignment horizontal="center" vertical="center"/>
    </xf>
    <xf numFmtId="0" fontId="19" fillId="0" borderId="4" xfId="1" applyFont="1" applyBorder="1" applyAlignment="1">
      <alignment horizontal="center" vertical="center"/>
    </xf>
    <xf numFmtId="0" fontId="3" fillId="0" borderId="1" xfId="1" applyFont="1" applyBorder="1">
      <alignment vertical="center"/>
    </xf>
    <xf numFmtId="0" fontId="7" fillId="0" borderId="0" xfId="2" applyFont="1" applyAlignment="1">
      <alignment horizontal="left" vertical="center"/>
    </xf>
    <xf numFmtId="0" fontId="2" fillId="0" borderId="0" xfId="2"/>
    <xf numFmtId="0" fontId="6" fillId="0" borderId="0" xfId="2" applyFont="1" applyAlignment="1">
      <alignment horizontal="right" vertical="center"/>
    </xf>
    <xf numFmtId="0" fontId="6" fillId="0" borderId="0" xfId="2" applyFont="1" applyAlignment="1">
      <alignment horizontal="center" vertical="center"/>
    </xf>
    <xf numFmtId="0" fontId="7" fillId="0" borderId="0" xfId="2" applyFont="1" applyAlignment="1">
      <alignment horizontal="right" vertical="center"/>
    </xf>
    <xf numFmtId="0" fontId="7" fillId="0" borderId="0" xfId="2" applyFont="1" applyAlignment="1"/>
    <xf numFmtId="0" fontId="7" fillId="0" borderId="11" xfId="3" applyFont="1" applyBorder="1" applyAlignment="1">
      <alignment horizontal="center" vertical="center"/>
    </xf>
    <xf numFmtId="0" fontId="7" fillId="0" borderId="27" xfId="2" applyFont="1" applyBorder="1" applyAlignment="1">
      <alignment vertical="center"/>
    </xf>
    <xf numFmtId="0" fontId="7" fillId="0" borderId="0" xfId="3" applyFont="1" applyBorder="1" applyAlignment="1">
      <alignment horizontal="center" vertical="center"/>
    </xf>
    <xf numFmtId="0" fontId="9" fillId="0" borderId="27" xfId="2" applyFont="1" applyBorder="1" applyAlignment="1">
      <alignment vertical="center"/>
    </xf>
    <xf numFmtId="0" fontId="9" fillId="0" borderId="4" xfId="2" applyFont="1" applyBorder="1" applyAlignment="1">
      <alignment vertical="center"/>
    </xf>
    <xf numFmtId="0" fontId="6" fillId="0" borderId="3" xfId="2" applyFont="1" applyBorder="1" applyAlignment="1">
      <alignment vertical="center"/>
    </xf>
    <xf numFmtId="0" fontId="7" fillId="0" borderId="3" xfId="2" applyFont="1" applyBorder="1" applyAlignment="1">
      <alignment vertical="center"/>
    </xf>
    <xf numFmtId="0" fontId="9" fillId="0" borderId="3" xfId="2" applyFont="1" applyBorder="1" applyAlignment="1">
      <alignment vertical="center"/>
    </xf>
    <xf numFmtId="0" fontId="9" fillId="0" borderId="25"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9" fillId="0" borderId="0" xfId="2" applyFont="1" applyBorder="1" applyAlignment="1">
      <alignment vertical="center"/>
    </xf>
    <xf numFmtId="0" fontId="9" fillId="0" borderId="23" xfId="2" applyFont="1" applyBorder="1" applyAlignment="1">
      <alignment vertical="center"/>
    </xf>
    <xf numFmtId="0" fontId="7" fillId="0" borderId="18" xfId="3" applyFont="1" applyBorder="1" applyAlignment="1">
      <alignment horizontal="center" vertical="center"/>
    </xf>
    <xf numFmtId="0" fontId="6" fillId="0" borderId="28" xfId="2" applyFont="1" applyBorder="1" applyAlignment="1">
      <alignment vertical="center"/>
    </xf>
    <xf numFmtId="0" fontId="9" fillId="0" borderId="28" xfId="2" applyFont="1" applyBorder="1" applyAlignment="1">
      <alignment vertical="center"/>
    </xf>
    <xf numFmtId="0" fontId="9" fillId="0" borderId="19" xfId="2" applyFont="1" applyBorder="1" applyAlignment="1">
      <alignment vertical="center"/>
    </xf>
    <xf numFmtId="0" fontId="7" fillId="0" borderId="0" xfId="2" applyFont="1" applyBorder="1" applyAlignment="1">
      <alignment horizontal="left" vertical="center"/>
    </xf>
    <xf numFmtId="0" fontId="6" fillId="0" borderId="0" xfId="2" applyFont="1" applyBorder="1" applyAlignment="1">
      <alignment horizontal="left" vertical="center"/>
    </xf>
    <xf numFmtId="0" fontId="7" fillId="0" borderId="24" xfId="2" applyFont="1" applyBorder="1" applyAlignment="1">
      <alignment horizontal="left" vertical="center"/>
    </xf>
    <xf numFmtId="0" fontId="7" fillId="0" borderId="3" xfId="2" applyFont="1" applyBorder="1" applyAlignment="1">
      <alignment horizontal="left" vertical="center"/>
    </xf>
    <xf numFmtId="0" fontId="7" fillId="0" borderId="26" xfId="2" applyFont="1" applyBorder="1" applyAlignment="1">
      <alignment horizontal="left" vertical="center"/>
    </xf>
    <xf numFmtId="176" fontId="7" fillId="0" borderId="26" xfId="2" applyNumberFormat="1" applyFont="1" applyBorder="1" applyAlignment="1">
      <alignment horizontal="center" vertical="center"/>
    </xf>
    <xf numFmtId="0" fontId="22" fillId="0" borderId="0" xfId="2" applyFont="1" applyBorder="1" applyAlignment="1">
      <alignment horizontal="center" vertical="center"/>
    </xf>
    <xf numFmtId="0" fontId="7" fillId="0" borderId="23" xfId="2" applyFont="1" applyBorder="1" applyAlignment="1">
      <alignment vertical="center"/>
    </xf>
    <xf numFmtId="0" fontId="7" fillId="0" borderId="1" xfId="2" applyFont="1" applyBorder="1" applyAlignment="1">
      <alignment horizontal="center" vertical="center"/>
    </xf>
    <xf numFmtId="0" fontId="7" fillId="0" borderId="27" xfId="2" applyFont="1" applyBorder="1" applyAlignment="1">
      <alignment horizontal="left" vertical="center"/>
    </xf>
    <xf numFmtId="0" fontId="6" fillId="0" borderId="4" xfId="2" applyFont="1" applyBorder="1" applyAlignment="1">
      <alignment horizontal="left" vertical="center"/>
    </xf>
    <xf numFmtId="0" fontId="7" fillId="0" borderId="26" xfId="2" applyFont="1" applyBorder="1" applyAlignment="1">
      <alignment vertical="center"/>
    </xf>
    <xf numFmtId="0" fontId="8" fillId="0" borderId="27" xfId="2" applyFont="1" applyBorder="1" applyAlignment="1">
      <alignment horizontal="left" vertical="center"/>
    </xf>
    <xf numFmtId="0" fontId="7" fillId="0" borderId="4" xfId="2" applyFont="1" applyBorder="1" applyAlignment="1">
      <alignment horizontal="left" vertical="center"/>
    </xf>
    <xf numFmtId="0" fontId="6" fillId="0" borderId="19" xfId="2" applyFont="1" applyBorder="1" applyAlignment="1">
      <alignment horizontal="left" vertical="center"/>
    </xf>
    <xf numFmtId="176" fontId="7" fillId="0" borderId="0" xfId="2" applyNumberFormat="1" applyFont="1" applyBorder="1" applyAlignment="1">
      <alignment vertical="center"/>
    </xf>
    <xf numFmtId="0" fontId="6" fillId="0" borderId="0" xfId="3" applyFont="1" applyBorder="1" applyAlignment="1">
      <alignment horizontal="center" vertical="center"/>
    </xf>
    <xf numFmtId="0" fontId="7" fillId="0" borderId="0" xfId="2" applyFont="1" applyBorder="1" applyAlignment="1">
      <alignment horizontal="center" vertical="center"/>
    </xf>
    <xf numFmtId="0" fontId="7" fillId="0" borderId="18" xfId="2" applyFont="1" applyBorder="1" applyAlignment="1">
      <alignment horizontal="left" vertical="center"/>
    </xf>
    <xf numFmtId="0" fontId="7" fillId="0" borderId="28" xfId="2" applyFont="1" applyBorder="1" applyAlignment="1">
      <alignment horizontal="left" vertical="center"/>
    </xf>
    <xf numFmtId="176" fontId="7" fillId="0" borderId="28" xfId="2" applyNumberFormat="1" applyFont="1" applyBorder="1" applyAlignment="1">
      <alignment vertical="center"/>
    </xf>
    <xf numFmtId="0" fontId="7" fillId="0" borderId="28" xfId="2" applyFont="1" applyBorder="1" applyAlignment="1">
      <alignment vertical="center"/>
    </xf>
    <xf numFmtId="0" fontId="7" fillId="0" borderId="19" xfId="2" applyFont="1" applyBorder="1" applyAlignment="1">
      <alignment vertical="center"/>
    </xf>
    <xf numFmtId="0" fontId="7" fillId="0" borderId="0" xfId="2" applyFont="1" applyBorder="1" applyAlignment="1">
      <alignment horizontal="center" vertical="center" wrapText="1"/>
    </xf>
    <xf numFmtId="0" fontId="7" fillId="0" borderId="25" xfId="2" applyFont="1" applyBorder="1" applyAlignment="1">
      <alignment vertical="center"/>
    </xf>
    <xf numFmtId="0" fontId="10" fillId="0" borderId="23" xfId="2" applyFont="1" applyBorder="1" applyAlignment="1">
      <alignment vertical="center" shrinkToFit="1"/>
    </xf>
    <xf numFmtId="0" fontId="7" fillId="0" borderId="5" xfId="2" applyFont="1" applyBorder="1" applyAlignment="1">
      <alignment horizontal="center" vertical="center"/>
    </xf>
    <xf numFmtId="0" fontId="8" fillId="0" borderId="18" xfId="2" applyFont="1" applyBorder="1" applyAlignment="1">
      <alignment horizontal="left" vertical="center"/>
    </xf>
    <xf numFmtId="0" fontId="7" fillId="0" borderId="19" xfId="2" applyFont="1" applyBorder="1" applyAlignment="1">
      <alignment horizontal="left" vertical="center"/>
    </xf>
    <xf numFmtId="0" fontId="7" fillId="0" borderId="0" xfId="2" applyFont="1" applyAlignment="1">
      <alignment horizontal="center"/>
    </xf>
    <xf numFmtId="0" fontId="6" fillId="0" borderId="1" xfId="1" applyFont="1" applyBorder="1" applyAlignment="1">
      <alignment horizontal="center" vertical="center" wrapText="1"/>
    </xf>
    <xf numFmtId="0" fontId="34" fillId="0" borderId="0" xfId="6" applyFont="1"/>
    <xf numFmtId="0" fontId="34" fillId="0" borderId="0" xfId="6" applyFont="1" applyFill="1"/>
    <xf numFmtId="0" fontId="34" fillId="0" borderId="0" xfId="6" applyFont="1" applyAlignment="1">
      <alignment horizontal="center"/>
    </xf>
    <xf numFmtId="0" fontId="34" fillId="0" borderId="0" xfId="6" applyFont="1" applyAlignment="1">
      <alignment horizontal="left" vertical="center"/>
    </xf>
    <xf numFmtId="0" fontId="34" fillId="0" borderId="0" xfId="6" applyFont="1" applyAlignment="1">
      <alignment horizontal="right" vertical="center"/>
    </xf>
    <xf numFmtId="0" fontId="34" fillId="0" borderId="0" xfId="6" applyFont="1" applyAlignment="1">
      <alignment horizontal="center" vertical="center"/>
    </xf>
    <xf numFmtId="0" fontId="34" fillId="0" borderId="11" xfId="6" applyFont="1" applyBorder="1" applyAlignment="1">
      <alignment horizontal="center" vertical="center"/>
    </xf>
    <xf numFmtId="0" fontId="34" fillId="0" borderId="27" xfId="6" applyFont="1" applyBorder="1" applyAlignment="1">
      <alignment vertical="center"/>
    </xf>
    <xf numFmtId="0" fontId="34" fillId="0" borderId="27" xfId="6" applyFont="1" applyBorder="1"/>
    <xf numFmtId="0" fontId="34" fillId="0" borderId="4" xfId="6" applyFont="1" applyBorder="1"/>
    <xf numFmtId="0" fontId="34" fillId="0" borderId="4" xfId="6" applyFont="1" applyBorder="1" applyAlignment="1">
      <alignment vertical="center"/>
    </xf>
    <xf numFmtId="0" fontId="34" fillId="0" borderId="11" xfId="7" applyFont="1" applyBorder="1" applyAlignment="1">
      <alignment horizontal="center" vertical="center"/>
    </xf>
    <xf numFmtId="0" fontId="34" fillId="0" borderId="27" xfId="7" applyFont="1" applyBorder="1" applyAlignment="1">
      <alignment horizontal="center" vertical="center"/>
    </xf>
    <xf numFmtId="0" fontId="34" fillId="0" borderId="24" xfId="6" applyFont="1" applyBorder="1" applyAlignment="1">
      <alignment horizontal="center"/>
    </xf>
    <xf numFmtId="0" fontId="34" fillId="0" borderId="3" xfId="6" applyFont="1" applyBorder="1"/>
    <xf numFmtId="0" fontId="34" fillId="0" borderId="25" xfId="6" applyFont="1" applyBorder="1"/>
    <xf numFmtId="0" fontId="34" fillId="0" borderId="24" xfId="6" applyFont="1" applyBorder="1"/>
    <xf numFmtId="0" fontId="34" fillId="0" borderId="26" xfId="6" applyFont="1" applyBorder="1" applyAlignment="1">
      <alignment horizontal="center" vertical="top"/>
    </xf>
    <xf numFmtId="0" fontId="34" fillId="0" borderId="26" xfId="6" applyFont="1" applyBorder="1" applyAlignment="1">
      <alignment vertical="center"/>
    </xf>
    <xf numFmtId="0" fontId="34" fillId="0" borderId="0" xfId="6" applyFont="1" applyAlignment="1">
      <alignment vertical="center"/>
    </xf>
    <xf numFmtId="0" fontId="34" fillId="0" borderId="23" xfId="6" applyFont="1" applyBorder="1"/>
    <xf numFmtId="0" fontId="34" fillId="0" borderId="26" xfId="6" applyFont="1" applyBorder="1" applyAlignment="1">
      <alignment horizontal="center"/>
    </xf>
    <xf numFmtId="0" fontId="34" fillId="0" borderId="26" xfId="6" applyFont="1" applyBorder="1"/>
    <xf numFmtId="0" fontId="34" fillId="0" borderId="23" xfId="6" applyFont="1" applyBorder="1" applyAlignment="1">
      <alignment vertical="center" wrapText="1"/>
    </xf>
    <xf numFmtId="0" fontId="34" fillId="0" borderId="0" xfId="6" applyFont="1" applyAlignment="1">
      <alignment vertical="top" wrapText="1"/>
    </xf>
    <xf numFmtId="0" fontId="34" fillId="0" borderId="23" xfId="6" applyFont="1" applyBorder="1" applyAlignment="1">
      <alignment vertical="top" wrapText="1"/>
    </xf>
    <xf numFmtId="0" fontId="34" fillId="0" borderId="85" xfId="6" applyFont="1" applyBorder="1"/>
    <xf numFmtId="0" fontId="34" fillId="0" borderId="18" xfId="6" applyFont="1" applyBorder="1" applyAlignment="1">
      <alignment horizontal="center"/>
    </xf>
    <xf numFmtId="0" fontId="34" fillId="0" borderId="28" xfId="6" applyFont="1" applyBorder="1"/>
    <xf numFmtId="0" fontId="34" fillId="0" borderId="19" xfId="6" applyFont="1" applyBorder="1"/>
    <xf numFmtId="0" fontId="34" fillId="0" borderId="18" xfId="6" applyFont="1" applyBorder="1"/>
    <xf numFmtId="0" fontId="34" fillId="0" borderId="0" xfId="6" applyFont="1" applyAlignment="1">
      <alignment vertical="center" wrapText="1"/>
    </xf>
    <xf numFmtId="0" fontId="33" fillId="0" borderId="0" xfId="6" applyFont="1"/>
    <xf numFmtId="0" fontId="34" fillId="0" borderId="0" xfId="6" applyFont="1" applyAlignment="1">
      <alignment horizontal="left" vertical="top" wrapText="1"/>
    </xf>
    <xf numFmtId="0" fontId="23" fillId="0" borderId="1" xfId="1" applyFont="1" applyBorder="1" applyAlignment="1">
      <alignment vertical="center" wrapText="1"/>
    </xf>
    <xf numFmtId="0" fontId="23" fillId="0" borderId="1" xfId="1" applyFont="1" applyBorder="1" applyAlignment="1">
      <alignment horizontal="left" vertical="center" wrapText="1"/>
    </xf>
    <xf numFmtId="0" fontId="23" fillId="0" borderId="1" xfId="1" applyFont="1" applyBorder="1" applyAlignment="1">
      <alignment horizontal="center" vertical="center" wrapText="1"/>
    </xf>
    <xf numFmtId="0" fontId="23" fillId="0" borderId="4" xfId="1" applyFont="1" applyBorder="1" applyAlignment="1">
      <alignment vertical="center" wrapText="1"/>
    </xf>
    <xf numFmtId="0" fontId="23" fillId="0" borderId="0" xfId="2" applyFont="1" applyAlignment="1">
      <alignment horizontal="left" vertical="center"/>
    </xf>
    <xf numFmtId="0" fontId="23" fillId="0" borderId="0" xfId="1" applyFont="1" applyFill="1" applyBorder="1" applyAlignment="1">
      <alignment horizontal="left" vertical="center" wrapText="1"/>
    </xf>
    <xf numFmtId="0" fontId="26" fillId="0" borderId="0" xfId="8" applyFont="1">
      <alignment vertical="center"/>
    </xf>
    <xf numFmtId="0" fontId="26" fillId="0" borderId="0" xfId="8" applyFont="1" applyAlignment="1">
      <alignment horizontal="left" vertical="center"/>
    </xf>
    <xf numFmtId="0" fontId="27" fillId="0" borderId="0" xfId="8" applyFont="1" applyAlignment="1">
      <alignment horizontal="left" vertical="center"/>
    </xf>
    <xf numFmtId="0" fontId="28" fillId="0" borderId="0" xfId="8" applyFont="1" applyAlignment="1">
      <alignment horizontal="left" vertical="center"/>
    </xf>
    <xf numFmtId="0" fontId="27" fillId="0" borderId="0" xfId="8" applyFont="1" applyAlignment="1">
      <alignment horizontal="right" vertical="center"/>
    </xf>
    <xf numFmtId="0" fontId="27" fillId="0" borderId="0" xfId="8" applyFont="1">
      <alignment vertical="center"/>
    </xf>
    <xf numFmtId="0" fontId="27" fillId="8" borderId="0" xfId="8" applyFont="1" applyFill="1">
      <alignment vertical="center"/>
    </xf>
    <xf numFmtId="0" fontId="27" fillId="8" borderId="0" xfId="8" applyFont="1" applyFill="1" applyAlignment="1">
      <alignment horizontal="center" vertical="center"/>
    </xf>
    <xf numFmtId="0" fontId="26" fillId="8" borderId="0" xfId="8" quotePrefix="1" applyFont="1" applyFill="1">
      <alignment vertical="center"/>
    </xf>
    <xf numFmtId="0" fontId="27" fillId="0" borderId="0" xfId="8" applyFont="1" applyAlignment="1">
      <alignment horizontal="center" vertical="center"/>
    </xf>
    <xf numFmtId="0" fontId="26" fillId="0" borderId="0" xfId="8" applyFont="1" applyAlignment="1">
      <alignment horizontal="right" vertical="center"/>
    </xf>
    <xf numFmtId="0" fontId="26" fillId="0" borderId="0" xfId="8" applyFont="1" applyAlignment="1">
      <alignment horizontal="center" vertical="center"/>
    </xf>
    <xf numFmtId="0" fontId="26" fillId="8" borderId="0" xfId="8" applyFont="1" applyFill="1">
      <alignment vertical="center"/>
    </xf>
    <xf numFmtId="0" fontId="30" fillId="0" borderId="0" xfId="8" applyFont="1">
      <alignment vertical="center"/>
    </xf>
    <xf numFmtId="0" fontId="26" fillId="8" borderId="0" xfId="8" applyFont="1" applyFill="1" applyAlignment="1">
      <alignment horizontal="center" vertical="center"/>
    </xf>
    <xf numFmtId="20" fontId="26" fillId="8" borderId="0" xfId="8" applyNumberFormat="1" applyFont="1" applyFill="1">
      <alignment vertical="center"/>
    </xf>
    <xf numFmtId="0" fontId="26" fillId="8" borderId="0" xfId="8" applyFont="1" applyFill="1" applyAlignment="1">
      <alignment horizontal="right" vertical="center"/>
    </xf>
    <xf numFmtId="178" fontId="26" fillId="8" borderId="0" xfId="8" applyNumberFormat="1" applyFont="1" applyFill="1">
      <alignment vertical="center"/>
    </xf>
    <xf numFmtId="0" fontId="26" fillId="8" borderId="0" xfId="8" applyFont="1" applyFill="1" applyAlignment="1">
      <alignment horizontal="left" vertical="center"/>
    </xf>
    <xf numFmtId="178" fontId="26" fillId="0" borderId="0" xfId="8" applyNumberFormat="1" applyFont="1">
      <alignment vertical="center"/>
    </xf>
    <xf numFmtId="20" fontId="26" fillId="0" borderId="0" xfId="8" applyNumberFormat="1" applyFont="1">
      <alignment vertical="center"/>
    </xf>
    <xf numFmtId="0" fontId="30" fillId="0" borderId="0" xfId="8" applyFont="1" applyAlignment="1">
      <alignment horizontal="left" vertical="center"/>
    </xf>
    <xf numFmtId="0" fontId="26" fillId="8" borderId="0" xfId="8" applyFont="1" applyFill="1" applyProtection="1">
      <alignment vertical="center"/>
      <protection locked="0"/>
    </xf>
    <xf numFmtId="1" fontId="26" fillId="8" borderId="0" xfId="8" applyNumberFormat="1" applyFont="1" applyFill="1">
      <alignment vertical="center"/>
    </xf>
    <xf numFmtId="0" fontId="30" fillId="0" borderId="0" xfId="8" applyFont="1" applyAlignment="1">
      <alignment horizontal="right" vertical="center"/>
    </xf>
    <xf numFmtId="0" fontId="30" fillId="0" borderId="0" xfId="8" applyFont="1" applyAlignment="1"/>
    <xf numFmtId="0" fontId="30" fillId="0" borderId="0" xfId="8" applyFont="1" applyAlignment="1">
      <alignment horizontal="center" vertical="center"/>
    </xf>
    <xf numFmtId="0" fontId="31" fillId="8" borderId="0" xfId="8" applyFont="1" applyFill="1">
      <alignment vertical="center"/>
    </xf>
    <xf numFmtId="0" fontId="31" fillId="0" borderId="0" xfId="8" applyFont="1">
      <alignment vertical="center"/>
    </xf>
    <xf numFmtId="0" fontId="30" fillId="0" borderId="0" xfId="8" applyFont="1" applyAlignment="1">
      <alignment horizontal="left"/>
    </xf>
    <xf numFmtId="0" fontId="31" fillId="0" borderId="0" xfId="8" applyFont="1" applyAlignment="1">
      <alignment horizontal="left" vertical="center"/>
    </xf>
    <xf numFmtId="20" fontId="27" fillId="0" borderId="0" xfId="8" applyNumberFormat="1" applyFont="1">
      <alignment vertical="center"/>
    </xf>
    <xf numFmtId="0" fontId="28" fillId="0" borderId="0" xfId="8" applyFont="1" applyAlignment="1">
      <alignment horizontal="right" vertical="center"/>
    </xf>
    <xf numFmtId="0" fontId="32" fillId="0" borderId="0" xfId="8" applyFont="1" applyAlignment="1"/>
    <xf numFmtId="0" fontId="31" fillId="0" borderId="0" xfId="8" applyFont="1" applyAlignment="1">
      <alignment horizontal="right" vertical="center"/>
    </xf>
    <xf numFmtId="0" fontId="26" fillId="0" borderId="81" xfId="8" applyFont="1" applyBorder="1" applyAlignment="1">
      <alignment horizontal="center" vertical="center" wrapText="1"/>
    </xf>
    <xf numFmtId="0" fontId="26" fillId="0" borderId="23" xfId="8" applyFont="1" applyBorder="1" applyAlignment="1">
      <alignment horizontal="center" vertical="center" wrapText="1"/>
    </xf>
    <xf numFmtId="0" fontId="30" fillId="0" borderId="10" xfId="8" applyFont="1" applyBorder="1" applyAlignment="1">
      <alignment horizontal="center" vertical="center"/>
    </xf>
    <xf numFmtId="0" fontId="30" fillId="0" borderId="1" xfId="8" applyFont="1" applyBorder="1" applyAlignment="1">
      <alignment horizontal="center" vertical="center"/>
    </xf>
    <xf numFmtId="0" fontId="30" fillId="0" borderId="12" xfId="8" applyFont="1" applyBorder="1" applyAlignment="1">
      <alignment horizontal="center" vertical="center"/>
    </xf>
    <xf numFmtId="0" fontId="30" fillId="0" borderId="4" xfId="8" applyFont="1" applyBorder="1" applyAlignment="1">
      <alignment horizontal="center" vertical="center"/>
    </xf>
    <xf numFmtId="0" fontId="26" fillId="0" borderId="88" xfId="8" applyFont="1" applyBorder="1" applyAlignment="1">
      <alignment horizontal="center" vertical="center" wrapText="1"/>
    </xf>
    <xf numFmtId="0" fontId="30" fillId="0" borderId="13" xfId="8" applyFont="1" applyBorder="1" applyAlignment="1">
      <alignment horizontal="center" vertical="center" wrapText="1"/>
    </xf>
    <xf numFmtId="0" fontId="30" fillId="0" borderId="14" xfId="8" applyFont="1" applyBorder="1" applyAlignment="1">
      <alignment horizontal="center" vertical="center" wrapText="1"/>
    </xf>
    <xf numFmtId="0" fontId="30" fillId="0" borderId="15" xfId="8" applyFont="1" applyBorder="1" applyAlignment="1">
      <alignment horizontal="center" vertical="center" wrapText="1"/>
    </xf>
    <xf numFmtId="0" fontId="26" fillId="5" borderId="81" xfId="8" applyFont="1" applyFill="1" applyBorder="1" applyAlignment="1" applyProtection="1">
      <alignment horizontal="center" vertical="center" wrapText="1"/>
      <protection locked="0"/>
    </xf>
    <xf numFmtId="0" fontId="26" fillId="5" borderId="96" xfId="8" applyFont="1" applyFill="1" applyBorder="1" applyAlignment="1" applyProtection="1">
      <alignment horizontal="center" vertical="center" shrinkToFit="1"/>
      <protection locked="0"/>
    </xf>
    <xf numFmtId="0" fontId="26" fillId="5" borderId="97" xfId="8" applyFont="1" applyFill="1" applyBorder="1" applyAlignment="1" applyProtection="1">
      <alignment horizontal="center" vertical="center" shrinkToFit="1"/>
      <protection locked="0"/>
    </xf>
    <xf numFmtId="0" fontId="26" fillId="5" borderId="98" xfId="8" applyFont="1" applyFill="1" applyBorder="1" applyAlignment="1" applyProtection="1">
      <alignment horizontal="center" vertical="center" shrinkToFit="1"/>
      <protection locked="0"/>
    </xf>
    <xf numFmtId="0" fontId="26" fillId="5" borderId="23" xfId="8" applyFont="1" applyFill="1" applyBorder="1" applyAlignment="1" applyProtection="1">
      <alignment horizontal="center" vertical="center" wrapText="1"/>
      <protection locked="0"/>
    </xf>
    <xf numFmtId="179" fontId="26" fillId="0" borderId="106" xfId="8" applyNumberFormat="1" applyFont="1" applyBorder="1" applyAlignment="1">
      <alignment horizontal="center" vertical="center" shrinkToFit="1"/>
    </xf>
    <xf numFmtId="179" fontId="26" fillId="0" borderId="107" xfId="8" applyNumberFormat="1" applyFont="1" applyBorder="1" applyAlignment="1">
      <alignment horizontal="center" vertical="center" shrinkToFit="1"/>
    </xf>
    <xf numFmtId="179" fontId="26" fillId="0" borderId="108" xfId="8" applyNumberFormat="1" applyFont="1" applyBorder="1" applyAlignment="1">
      <alignment horizontal="center" vertical="center" shrinkToFit="1"/>
    </xf>
    <xf numFmtId="0" fontId="26" fillId="5" borderId="5" xfId="8" applyFont="1" applyFill="1" applyBorder="1" applyAlignment="1" applyProtection="1">
      <alignment horizontal="center" vertical="center" wrapText="1"/>
      <protection locked="0"/>
    </xf>
    <xf numFmtId="179" fontId="26" fillId="0" borderId="115" xfId="8" applyNumberFormat="1" applyFont="1" applyBorder="1" applyAlignment="1">
      <alignment horizontal="center" vertical="center" shrinkToFit="1"/>
    </xf>
    <xf numFmtId="179" fontId="26" fillId="0" borderId="116" xfId="8" applyNumberFormat="1" applyFont="1" applyBorder="1" applyAlignment="1">
      <alignment horizontal="center" vertical="center" shrinkToFit="1"/>
    </xf>
    <xf numFmtId="179" fontId="26" fillId="0" borderId="117" xfId="8" applyNumberFormat="1" applyFont="1" applyBorder="1" applyAlignment="1">
      <alignment horizontal="center" vertical="center" shrinkToFit="1"/>
    </xf>
    <xf numFmtId="0" fontId="26" fillId="5" borderId="2" xfId="8" applyFont="1" applyFill="1" applyBorder="1" applyAlignment="1" applyProtection="1">
      <alignment horizontal="center" vertical="center" wrapText="1"/>
      <protection locked="0"/>
    </xf>
    <xf numFmtId="0" fontId="26" fillId="5" borderId="88" xfId="8" applyFont="1" applyFill="1" applyBorder="1" applyAlignment="1" applyProtection="1">
      <alignment horizontal="center" vertical="center" wrapText="1"/>
      <protection locked="0"/>
    </xf>
    <xf numFmtId="0" fontId="31" fillId="8" borderId="30" xfId="8" applyFont="1" applyFill="1" applyBorder="1">
      <alignment vertical="center"/>
    </xf>
    <xf numFmtId="0" fontId="36" fillId="8" borderId="65" xfId="8" applyFont="1" applyFill="1" applyBorder="1" applyAlignment="1">
      <alignment horizontal="center" vertical="center"/>
    </xf>
    <xf numFmtId="0" fontId="31" fillId="8" borderId="65" xfId="8" applyFont="1" applyFill="1" applyBorder="1" applyAlignment="1">
      <alignment horizontal="center" vertical="center" wrapText="1"/>
    </xf>
    <xf numFmtId="0" fontId="31" fillId="8" borderId="65" xfId="8" applyFont="1" applyFill="1" applyBorder="1" applyAlignment="1">
      <alignment horizontal="center" vertical="center" shrinkToFit="1"/>
    </xf>
    <xf numFmtId="0" fontId="35" fillId="8" borderId="65" xfId="8" applyFont="1" applyFill="1" applyBorder="1" applyAlignment="1">
      <alignment horizontal="center" vertical="center" wrapText="1"/>
    </xf>
    <xf numFmtId="1" fontId="31" fillId="8" borderId="65" xfId="8" applyNumberFormat="1" applyFont="1" applyFill="1" applyBorder="1" applyAlignment="1">
      <alignment horizontal="center" vertical="center" wrapText="1"/>
    </xf>
    <xf numFmtId="0" fontId="31" fillId="8" borderId="9" xfId="8" applyFont="1" applyFill="1" applyBorder="1" applyAlignment="1">
      <alignment horizontal="center" vertical="center" wrapText="1"/>
    </xf>
    <xf numFmtId="0" fontId="31" fillId="0" borderId="134" xfId="8" applyFont="1" applyBorder="1">
      <alignment vertical="center"/>
    </xf>
    <xf numFmtId="0" fontId="31" fillId="0" borderId="7" xfId="8" applyFont="1" applyBorder="1" applyAlignment="1">
      <alignment vertical="center" wrapText="1"/>
    </xf>
    <xf numFmtId="179" fontId="30" fillId="8" borderId="136" xfId="8" applyNumberFormat="1" applyFont="1" applyFill="1" applyBorder="1" applyAlignment="1">
      <alignment horizontal="center" vertical="center" shrinkToFit="1"/>
    </xf>
    <xf numFmtId="179" fontId="30" fillId="8" borderId="82" xfId="8" applyNumberFormat="1" applyFont="1" applyFill="1" applyBorder="1" applyAlignment="1">
      <alignment horizontal="center" vertical="center" shrinkToFit="1"/>
    </xf>
    <xf numFmtId="179" fontId="30" fillId="8" borderId="137" xfId="8" applyNumberFormat="1" applyFont="1" applyFill="1" applyBorder="1" applyAlignment="1">
      <alignment horizontal="center" vertical="center" shrinkToFit="1"/>
    </xf>
    <xf numFmtId="0" fontId="31" fillId="0" borderId="86" xfId="8" applyFont="1" applyBorder="1">
      <alignment vertical="center"/>
    </xf>
    <xf numFmtId="0" fontId="31" fillId="0" borderId="27" xfId="8" applyFont="1" applyBorder="1" applyAlignment="1">
      <alignment vertical="center" wrapText="1"/>
    </xf>
    <xf numFmtId="179" fontId="30" fillId="8" borderId="10" xfId="8" applyNumberFormat="1" applyFont="1" applyFill="1" applyBorder="1" applyAlignment="1">
      <alignment horizontal="center" vertical="center" shrinkToFit="1"/>
    </xf>
    <xf numFmtId="179" fontId="30" fillId="8" borderId="1" xfId="8" applyNumberFormat="1" applyFont="1" applyFill="1" applyBorder="1" applyAlignment="1">
      <alignment horizontal="center" vertical="center" shrinkToFit="1"/>
    </xf>
    <xf numFmtId="179" fontId="30" fillId="8" borderId="12" xfId="8" applyNumberFormat="1" applyFont="1" applyFill="1" applyBorder="1" applyAlignment="1">
      <alignment horizontal="center" vertical="center" shrinkToFit="1"/>
    </xf>
    <xf numFmtId="179" fontId="30" fillId="7" borderId="10" xfId="8" applyNumberFormat="1" applyFont="1" applyFill="1" applyBorder="1" applyAlignment="1" applyProtection="1">
      <alignment horizontal="center" vertical="center" shrinkToFit="1"/>
      <protection locked="0"/>
    </xf>
    <xf numFmtId="179" fontId="30" fillId="7" borderId="1" xfId="8" applyNumberFormat="1" applyFont="1" applyFill="1" applyBorder="1" applyAlignment="1" applyProtection="1">
      <alignment horizontal="center" vertical="center" shrinkToFit="1"/>
      <protection locked="0"/>
    </xf>
    <xf numFmtId="179" fontId="30" fillId="7" borderId="12" xfId="8" applyNumberFormat="1" applyFont="1" applyFill="1" applyBorder="1" applyAlignment="1" applyProtection="1">
      <alignment horizontal="center" vertical="center" shrinkToFit="1"/>
      <protection locked="0"/>
    </xf>
    <xf numFmtId="0" fontId="31" fillId="0" borderId="147" xfId="8" applyFont="1" applyBorder="1">
      <alignment vertical="center"/>
    </xf>
    <xf numFmtId="0" fontId="31" fillId="0" borderId="130" xfId="8" applyFont="1" applyBorder="1" applyAlignment="1">
      <alignment vertical="center" wrapText="1"/>
    </xf>
    <xf numFmtId="179" fontId="30" fillId="0" borderId="10" xfId="8" applyNumberFormat="1" applyFont="1" applyBorder="1" applyAlignment="1">
      <alignment horizontal="center" vertical="center" shrinkToFit="1"/>
    </xf>
    <xf numFmtId="179" fontId="30" fillId="0" borderId="1" xfId="8" applyNumberFormat="1" applyFont="1" applyBorder="1" applyAlignment="1">
      <alignment horizontal="center" vertical="center" shrinkToFit="1"/>
    </xf>
    <xf numFmtId="179" fontId="30" fillId="0" borderId="12" xfId="8" applyNumberFormat="1" applyFont="1" applyBorder="1" applyAlignment="1">
      <alignment horizontal="center" vertical="center" shrinkToFit="1"/>
    </xf>
    <xf numFmtId="179" fontId="30" fillId="8" borderId="149" xfId="8" applyNumberFormat="1" applyFont="1" applyFill="1" applyBorder="1" applyAlignment="1">
      <alignment horizontal="center" vertical="center" shrinkToFit="1"/>
    </xf>
    <xf numFmtId="179" fontId="30" fillId="8" borderId="150" xfId="8" applyNumberFormat="1" applyFont="1" applyFill="1" applyBorder="1" applyAlignment="1">
      <alignment horizontal="center" vertical="center" shrinkToFit="1"/>
    </xf>
    <xf numFmtId="179" fontId="30" fillId="8" borderId="151" xfId="8" applyNumberFormat="1" applyFont="1" applyFill="1" applyBorder="1" applyAlignment="1">
      <alignment horizontal="center" vertical="center" shrinkToFit="1"/>
    </xf>
    <xf numFmtId="179" fontId="30" fillId="8" borderId="92" xfId="8" applyNumberFormat="1" applyFont="1" applyFill="1" applyBorder="1" applyAlignment="1">
      <alignment horizontal="center" vertical="center" shrinkToFit="1"/>
    </xf>
    <xf numFmtId="179" fontId="30" fillId="8" borderId="4" xfId="8" applyNumberFormat="1" applyFont="1" applyFill="1" applyBorder="1" applyAlignment="1">
      <alignment horizontal="center" vertical="center" shrinkToFit="1"/>
    </xf>
    <xf numFmtId="179" fontId="30" fillId="8" borderId="13" xfId="8" applyNumberFormat="1" applyFont="1" applyFill="1" applyBorder="1" applyAlignment="1">
      <alignment horizontal="center" vertical="center" shrinkToFit="1"/>
    </xf>
    <xf numFmtId="179" fontId="30" fillId="8" borderId="14" xfId="8" applyNumberFormat="1" applyFont="1" applyFill="1" applyBorder="1" applyAlignment="1">
      <alignment horizontal="center" vertical="center" shrinkToFit="1"/>
    </xf>
    <xf numFmtId="179" fontId="30" fillId="8" borderId="15" xfId="8" applyNumberFormat="1" applyFont="1" applyFill="1" applyBorder="1" applyAlignment="1">
      <alignment horizontal="center" vertical="center" shrinkToFit="1"/>
    </xf>
    <xf numFmtId="179" fontId="30" fillId="8" borderId="16" xfId="8" applyNumberFormat="1" applyFont="1" applyFill="1" applyBorder="1" applyAlignment="1">
      <alignment horizontal="center" vertical="center" shrinkToFit="1"/>
    </xf>
    <xf numFmtId="0" fontId="32" fillId="0" borderId="0" xfId="8" applyFont="1">
      <alignment vertical="center"/>
    </xf>
    <xf numFmtId="0" fontId="31" fillId="0" borderId="0" xfId="8" applyFont="1" applyAlignment="1">
      <alignment vertical="center" shrinkToFit="1"/>
    </xf>
    <xf numFmtId="0" fontId="34" fillId="0" borderId="0" xfId="8" applyFont="1" applyAlignment="1">
      <alignment vertical="center" shrinkToFit="1"/>
    </xf>
    <xf numFmtId="0" fontId="31" fillId="0" borderId="0" xfId="8" applyFont="1" applyAlignment="1">
      <alignment vertical="center" wrapText="1"/>
    </xf>
    <xf numFmtId="0" fontId="30" fillId="0" borderId="0" xfId="8" applyFont="1" applyAlignment="1">
      <alignment vertical="center" wrapText="1"/>
    </xf>
    <xf numFmtId="0" fontId="30" fillId="0" borderId="0" xfId="8" applyFont="1" applyAlignment="1">
      <alignment horizontal="justify" vertical="center" wrapText="1"/>
    </xf>
    <xf numFmtId="0" fontId="31" fillId="0" borderId="0" xfId="8" applyFont="1" applyAlignment="1">
      <alignment vertical="center" textRotation="90"/>
    </xf>
    <xf numFmtId="179" fontId="26" fillId="5" borderId="96" xfId="8" applyNumberFormat="1" applyFont="1" applyFill="1" applyBorder="1" applyAlignment="1" applyProtection="1">
      <alignment horizontal="center" vertical="center" shrinkToFit="1"/>
      <protection locked="0"/>
    </xf>
    <xf numFmtId="179" fontId="26" fillId="5" borderId="97" xfId="8" applyNumberFormat="1" applyFont="1" applyFill="1" applyBorder="1" applyAlignment="1" applyProtection="1">
      <alignment horizontal="center" vertical="center" shrinkToFit="1"/>
      <protection locked="0"/>
    </xf>
    <xf numFmtId="179" fontId="26" fillId="5" borderId="98" xfId="8" applyNumberFormat="1" applyFont="1" applyFill="1" applyBorder="1" applyAlignment="1" applyProtection="1">
      <alignment horizontal="center" vertical="center" shrinkToFit="1"/>
      <protection locked="0"/>
    </xf>
    <xf numFmtId="0" fontId="26" fillId="5" borderId="19" xfId="8" applyFont="1" applyFill="1" applyBorder="1" applyAlignment="1" applyProtection="1">
      <alignment horizontal="center" vertical="center" wrapText="1"/>
      <protection locked="0"/>
    </xf>
    <xf numFmtId="0" fontId="26" fillId="5" borderId="85" xfId="8" applyFont="1" applyFill="1" applyBorder="1" applyAlignment="1" applyProtection="1">
      <alignment horizontal="center" vertical="center" wrapText="1"/>
      <protection locked="0"/>
    </xf>
    <xf numFmtId="179" fontId="31" fillId="8" borderId="65" xfId="8" applyNumberFormat="1" applyFont="1" applyFill="1" applyBorder="1" applyAlignment="1">
      <alignment horizontal="center" vertical="center" shrinkToFit="1"/>
    </xf>
    <xf numFmtId="179" fontId="31" fillId="8" borderId="65" xfId="8" applyNumberFormat="1" applyFont="1" applyFill="1" applyBorder="1" applyAlignment="1">
      <alignment horizontal="center" vertical="center" wrapText="1"/>
    </xf>
    <xf numFmtId="0" fontId="41" fillId="8" borderId="0" xfId="8" applyFont="1" applyFill="1" applyAlignment="1">
      <alignment horizontal="left" vertical="center"/>
    </xf>
    <xf numFmtId="0" fontId="42" fillId="8" borderId="0" xfId="8" applyFont="1" applyFill="1" applyAlignment="1">
      <alignment horizontal="center" vertical="center"/>
    </xf>
    <xf numFmtId="0" fontId="42" fillId="8" borderId="0" xfId="8" applyFont="1" applyFill="1">
      <alignment vertical="center"/>
    </xf>
    <xf numFmtId="0" fontId="42" fillId="8" borderId="0" xfId="8" applyFont="1" applyFill="1" applyAlignment="1">
      <alignment horizontal="left" vertical="center"/>
    </xf>
    <xf numFmtId="0" fontId="43" fillId="8" borderId="0" xfId="8" applyFont="1" applyFill="1">
      <alignment vertical="center"/>
    </xf>
    <xf numFmtId="0" fontId="43" fillId="8" borderId="0" xfId="8" applyFont="1" applyFill="1" applyAlignment="1">
      <alignment horizontal="left" vertical="center"/>
    </xf>
    <xf numFmtId="0" fontId="42" fillId="7" borderId="1" xfId="8" applyFont="1" applyFill="1" applyBorder="1" applyAlignment="1" applyProtection="1">
      <alignment horizontal="center" vertical="center"/>
      <protection locked="0"/>
    </xf>
    <xf numFmtId="20" fontId="42" fillId="7" borderId="1" xfId="8" applyNumberFormat="1" applyFont="1" applyFill="1" applyBorder="1" applyAlignment="1" applyProtection="1">
      <alignment horizontal="center" vertical="center"/>
      <protection locked="0"/>
    </xf>
    <xf numFmtId="0" fontId="42" fillId="8" borderId="1" xfId="8" applyFont="1" applyFill="1" applyBorder="1" applyAlignment="1">
      <alignment horizontal="center" vertical="center"/>
    </xf>
    <xf numFmtId="180" fontId="42" fillId="8" borderId="1" xfId="8" applyNumberFormat="1" applyFont="1" applyFill="1" applyBorder="1" applyAlignment="1">
      <alignment horizontal="center" vertical="center"/>
    </xf>
    <xf numFmtId="0" fontId="42" fillId="7" borderId="1" xfId="8" applyFont="1" applyFill="1" applyBorder="1" applyAlignment="1" applyProtection="1">
      <alignment horizontal="left" vertical="center"/>
      <protection locked="0"/>
    </xf>
    <xf numFmtId="0" fontId="42" fillId="8" borderId="1" xfId="9" applyNumberFormat="1" applyFont="1" applyFill="1" applyBorder="1" applyAlignment="1" applyProtection="1">
      <alignment horizontal="center" vertical="center"/>
    </xf>
    <xf numFmtId="20" fontId="42" fillId="8" borderId="1" xfId="8" applyNumberFormat="1" applyFont="1" applyFill="1" applyBorder="1" applyAlignment="1">
      <alignment horizontal="center" vertical="center"/>
    </xf>
    <xf numFmtId="0" fontId="44" fillId="8" borderId="0" xfId="8" applyFont="1" applyFill="1" applyAlignment="1">
      <alignment horizontal="left" vertical="center"/>
    </xf>
    <xf numFmtId="0" fontId="1" fillId="8" borderId="0" xfId="8" applyFill="1">
      <alignment vertical="center"/>
    </xf>
    <xf numFmtId="0" fontId="31" fillId="8" borderId="0" xfId="8" applyFont="1" applyFill="1" applyAlignment="1">
      <alignment horizontal="left" vertical="center"/>
    </xf>
    <xf numFmtId="0" fontId="28" fillId="8" borderId="0" xfId="8" applyFont="1" applyFill="1" applyAlignment="1">
      <alignment horizontal="left" vertical="center"/>
    </xf>
    <xf numFmtId="0" fontId="31" fillId="7" borderId="1" xfId="8" applyFont="1" applyFill="1" applyBorder="1" applyAlignment="1">
      <alignment horizontal="left" vertical="center"/>
    </xf>
    <xf numFmtId="0" fontId="31" fillId="5" borderId="1" xfId="8" applyFont="1" applyFill="1" applyBorder="1" applyAlignment="1">
      <alignment horizontal="left" vertical="center"/>
    </xf>
    <xf numFmtId="0" fontId="45" fillId="8" borderId="0" xfId="8" applyFont="1" applyFill="1" applyAlignment="1">
      <alignment horizontal="left" vertical="center"/>
    </xf>
    <xf numFmtId="0" fontId="31" fillId="8" borderId="0" xfId="8" applyFont="1" applyFill="1" applyAlignment="1">
      <alignment horizontal="center" vertical="center"/>
    </xf>
    <xf numFmtId="0" fontId="31" fillId="8" borderId="1" xfId="8" applyFont="1" applyFill="1" applyBorder="1" applyAlignment="1">
      <alignment horizontal="center" vertical="center"/>
    </xf>
    <xf numFmtId="0" fontId="31" fillId="8" borderId="1" xfId="8" applyFont="1" applyFill="1" applyBorder="1" applyAlignment="1">
      <alignment horizontal="left" vertical="center"/>
    </xf>
    <xf numFmtId="0" fontId="46" fillId="8" borderId="0" xfId="8" applyFont="1" applyFill="1">
      <alignment vertical="center"/>
    </xf>
    <xf numFmtId="0" fontId="46" fillId="8" borderId="0" xfId="8" applyFont="1" applyFill="1" applyAlignment="1">
      <alignment horizontal="left" vertical="center"/>
    </xf>
    <xf numFmtId="0" fontId="32" fillId="8" borderId="0" xfId="8" applyFont="1" applyFill="1">
      <alignment vertical="center"/>
    </xf>
    <xf numFmtId="0" fontId="46" fillId="8" borderId="0" xfId="8" applyFont="1" applyFill="1" applyAlignment="1">
      <alignment vertical="center" shrinkToFit="1"/>
    </xf>
    <xf numFmtId="0" fontId="31" fillId="8" borderId="0" xfId="8" applyFont="1" applyFill="1" applyAlignment="1">
      <alignment vertical="center" wrapText="1"/>
    </xf>
    <xf numFmtId="0" fontId="30" fillId="8" borderId="0" xfId="8" applyFont="1" applyFill="1" applyAlignment="1"/>
    <xf numFmtId="0" fontId="30" fillId="8" borderId="0" xfId="8" applyFont="1" applyFill="1">
      <alignment vertical="center"/>
    </xf>
    <xf numFmtId="0" fontId="30" fillId="8" borderId="0" xfId="8" applyFont="1" applyFill="1" applyAlignment="1">
      <alignment vertical="center" wrapText="1"/>
    </xf>
    <xf numFmtId="0" fontId="30" fillId="8" borderId="0" xfId="8" applyFont="1" applyFill="1" applyAlignment="1">
      <alignment horizontal="justify" vertical="center" wrapText="1"/>
    </xf>
    <xf numFmtId="0" fontId="49" fillId="8" borderId="0" xfId="8" applyFont="1" applyFill="1">
      <alignment vertical="center"/>
    </xf>
    <xf numFmtId="0" fontId="50" fillId="8" borderId="0" xfId="8" applyFont="1" applyFill="1">
      <alignment vertical="center"/>
    </xf>
    <xf numFmtId="0" fontId="51" fillId="8" borderId="0" xfId="8" applyFont="1" applyFill="1">
      <alignment vertical="center"/>
    </xf>
    <xf numFmtId="0" fontId="26" fillId="8" borderId="1" xfId="8" applyFont="1" applyFill="1" applyBorder="1" applyAlignment="1">
      <alignment horizontal="center" vertical="center"/>
    </xf>
    <xf numFmtId="0" fontId="26" fillId="8" borderId="1" xfId="8" applyFont="1" applyFill="1" applyBorder="1">
      <alignment vertical="center"/>
    </xf>
    <xf numFmtId="0" fontId="26" fillId="8" borderId="1" xfId="8" applyFont="1" applyFill="1" applyBorder="1" applyAlignment="1">
      <alignment vertical="center" shrinkToFit="1"/>
    </xf>
    <xf numFmtId="0" fontId="51" fillId="8" borderId="8" xfId="8" applyFont="1" applyFill="1" applyBorder="1" applyAlignment="1">
      <alignment horizontal="center" vertical="center" shrinkToFit="1"/>
    </xf>
    <xf numFmtId="0" fontId="52" fillId="8" borderId="163" xfId="8" applyFont="1" applyFill="1" applyBorder="1" applyAlignment="1">
      <alignment horizontal="center" vertical="center"/>
    </xf>
    <xf numFmtId="0" fontId="52" fillId="8" borderId="164" xfId="8" applyFont="1" applyFill="1" applyBorder="1" applyAlignment="1">
      <alignment horizontal="center" vertical="center"/>
    </xf>
    <xf numFmtId="0" fontId="52" fillId="8" borderId="165" xfId="8" applyFont="1" applyFill="1" applyBorder="1" applyAlignment="1">
      <alignment horizontal="center" vertical="center"/>
    </xf>
    <xf numFmtId="0" fontId="51" fillId="8" borderId="164" xfId="8" applyFont="1" applyFill="1" applyBorder="1" applyAlignment="1">
      <alignment horizontal="center" vertical="center"/>
    </xf>
    <xf numFmtId="0" fontId="51" fillId="8" borderId="166" xfId="8" applyFont="1" applyFill="1" applyBorder="1" applyAlignment="1">
      <alignment horizontal="center" vertical="center"/>
    </xf>
    <xf numFmtId="0" fontId="52" fillId="8" borderId="149" xfId="8" applyFont="1" applyFill="1" applyBorder="1">
      <alignment vertical="center"/>
    </xf>
    <xf numFmtId="0" fontId="52" fillId="8" borderId="150" xfId="8" applyFont="1" applyFill="1" applyBorder="1" applyAlignment="1">
      <alignment vertical="center" shrinkToFit="1"/>
    </xf>
    <xf numFmtId="0" fontId="52" fillId="8" borderId="91" xfId="8" applyFont="1" applyFill="1" applyBorder="1" applyAlignment="1">
      <alignment vertical="center" shrinkToFit="1"/>
    </xf>
    <xf numFmtId="0" fontId="51" fillId="8" borderId="150" xfId="8" applyFont="1" applyFill="1" applyBorder="1">
      <alignment vertical="center"/>
    </xf>
    <xf numFmtId="0" fontId="51" fillId="8" borderId="151" xfId="8" applyFont="1" applyFill="1" applyBorder="1">
      <alignment vertical="center"/>
    </xf>
    <xf numFmtId="0" fontId="52" fillId="8" borderId="10" xfId="8" applyFont="1" applyFill="1" applyBorder="1">
      <alignment vertical="center"/>
    </xf>
    <xf numFmtId="0" fontId="52" fillId="8" borderId="1" xfId="8" applyFont="1" applyFill="1" applyBorder="1" applyAlignment="1">
      <alignment vertical="center" shrinkToFit="1"/>
    </xf>
    <xf numFmtId="0" fontId="52" fillId="8" borderId="11" xfId="8" applyFont="1" applyFill="1" applyBorder="1" applyAlignment="1">
      <alignment vertical="center" shrinkToFit="1"/>
    </xf>
    <xf numFmtId="0" fontId="52" fillId="8" borderId="1" xfId="8" applyFont="1" applyFill="1" applyBorder="1">
      <alignment vertical="center"/>
    </xf>
    <xf numFmtId="0" fontId="52" fillId="8" borderId="12" xfId="8" applyFont="1" applyFill="1" applyBorder="1">
      <alignment vertical="center"/>
    </xf>
    <xf numFmtId="0" fontId="51" fillId="8" borderId="1" xfId="8" applyFont="1" applyFill="1" applyBorder="1" applyAlignment="1">
      <alignment vertical="center" shrinkToFit="1"/>
    </xf>
    <xf numFmtId="0" fontId="51" fillId="8" borderId="1" xfId="8" applyFont="1" applyFill="1" applyBorder="1">
      <alignment vertical="center"/>
    </xf>
    <xf numFmtId="0" fontId="51" fillId="8" borderId="12" xfId="8" applyFont="1" applyFill="1" applyBorder="1">
      <alignment vertical="center"/>
    </xf>
    <xf numFmtId="0" fontId="51" fillId="8" borderId="13" xfId="8" applyFont="1" applyFill="1" applyBorder="1">
      <alignment vertical="center"/>
    </xf>
    <xf numFmtId="0" fontId="51" fillId="8" borderId="14" xfId="8" applyFont="1" applyFill="1" applyBorder="1" applyAlignment="1">
      <alignment vertical="center" shrinkToFit="1"/>
    </xf>
    <xf numFmtId="0" fontId="51" fillId="8" borderId="14" xfId="8" applyFont="1" applyFill="1" applyBorder="1">
      <alignment vertical="center"/>
    </xf>
    <xf numFmtId="0" fontId="51" fillId="8" borderId="15" xfId="8" applyFont="1" applyFill="1" applyBorder="1">
      <alignment vertical="center"/>
    </xf>
    <xf numFmtId="0" fontId="30" fillId="0" borderId="134" xfId="8" applyFont="1" applyBorder="1">
      <alignment vertical="center"/>
    </xf>
    <xf numFmtId="0" fontId="30" fillId="0" borderId="7" xfId="8" applyFont="1" applyBorder="1" applyAlignment="1">
      <alignment vertical="center" wrapText="1"/>
    </xf>
    <xf numFmtId="0" fontId="30" fillId="0" borderId="86" xfId="8" applyFont="1" applyBorder="1">
      <alignment vertical="center"/>
    </xf>
    <xf numFmtId="0" fontId="30" fillId="0" borderId="27" xfId="8" applyFont="1" applyBorder="1" applyAlignment="1">
      <alignment vertical="center" wrapText="1"/>
    </xf>
    <xf numFmtId="0" fontId="30" fillId="0" borderId="147" xfId="8" applyFont="1" applyBorder="1">
      <alignment vertical="center"/>
    </xf>
    <xf numFmtId="0" fontId="30" fillId="0" borderId="130" xfId="8" applyFont="1" applyBorder="1" applyAlignment="1">
      <alignment vertical="center" wrapText="1"/>
    </xf>
    <xf numFmtId="0" fontId="6" fillId="0" borderId="3" xfId="1" applyFont="1" applyBorder="1" applyAlignment="1">
      <alignment horizontal="left" vertical="center" wrapText="1"/>
    </xf>
    <xf numFmtId="0" fontId="4" fillId="0" borderId="0" xfId="1" applyFont="1" applyBorder="1" applyAlignment="1">
      <alignment horizontal="center" vertical="center"/>
    </xf>
    <xf numFmtId="0" fontId="2" fillId="0" borderId="0" xfId="1" applyFont="1" applyBorder="1" applyAlignment="1">
      <alignment horizontal="center" vertical="center"/>
    </xf>
    <xf numFmtId="0" fontId="6" fillId="2" borderId="1" xfId="1" applyFont="1" applyFill="1" applyBorder="1" applyAlignment="1">
      <alignment horizontal="center" vertical="center"/>
    </xf>
    <xf numFmtId="0" fontId="37" fillId="0" borderId="2" xfId="1" applyFont="1" applyBorder="1" applyAlignment="1">
      <alignment horizontal="center" vertical="center" wrapText="1"/>
    </xf>
    <xf numFmtId="0" fontId="6" fillId="0" borderId="85"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5" xfId="1" applyFont="1" applyBorder="1" applyAlignment="1">
      <alignment horizontal="center" vertical="center" wrapText="1"/>
    </xf>
    <xf numFmtId="0" fontId="23" fillId="0" borderId="2" xfId="1" applyFont="1" applyBorder="1" applyAlignment="1">
      <alignment vertical="center" wrapText="1"/>
    </xf>
    <xf numFmtId="0" fontId="0" fillId="0" borderId="5" xfId="0" applyBorder="1" applyAlignment="1">
      <alignment vertical="center" wrapText="1"/>
    </xf>
    <xf numFmtId="0" fontId="33" fillId="0" borderId="0" xfId="6" applyFont="1" applyAlignment="1">
      <alignment horizontal="left" wrapText="1"/>
    </xf>
    <xf numFmtId="0" fontId="34" fillId="0" borderId="1" xfId="6" applyFont="1" applyBorder="1" applyAlignment="1">
      <alignment horizontal="center" vertical="center"/>
    </xf>
    <xf numFmtId="0" fontId="34" fillId="0" borderId="24" xfId="6" applyFont="1" applyBorder="1" applyAlignment="1">
      <alignment horizontal="left" vertical="center"/>
    </xf>
    <xf numFmtId="0" fontId="34" fillId="0" borderId="3" xfId="6" applyFont="1" applyBorder="1" applyAlignment="1">
      <alignment horizontal="left" vertical="center"/>
    </xf>
    <xf numFmtId="0" fontId="34" fillId="0" borderId="25" xfId="6" applyFont="1" applyBorder="1" applyAlignment="1">
      <alignment horizontal="left" vertical="center"/>
    </xf>
    <xf numFmtId="0" fontId="34" fillId="0" borderId="18" xfId="6" applyFont="1" applyBorder="1" applyAlignment="1">
      <alignment horizontal="left" vertical="center"/>
    </xf>
    <xf numFmtId="0" fontId="34" fillId="0" borderId="28" xfId="6" applyFont="1" applyBorder="1" applyAlignment="1">
      <alignment horizontal="left" vertical="center"/>
    </xf>
    <xf numFmtId="0" fontId="34" fillId="0" borderId="19" xfId="6" applyFont="1" applyBorder="1" applyAlignment="1">
      <alignment horizontal="left" vertical="center"/>
    </xf>
    <xf numFmtId="0" fontId="34" fillId="0" borderId="28" xfId="6" applyFont="1" applyBorder="1" applyAlignment="1">
      <alignment vertical="center" wrapText="1"/>
    </xf>
    <xf numFmtId="0" fontId="34" fillId="0" borderId="19" xfId="6" applyFont="1" applyBorder="1" applyAlignment="1">
      <alignment vertical="center" wrapText="1"/>
    </xf>
    <xf numFmtId="0" fontId="34" fillId="0" borderId="24" xfId="6" applyFont="1" applyBorder="1" applyAlignment="1">
      <alignment horizontal="center" vertical="center"/>
    </xf>
    <xf numFmtId="0" fontId="34" fillId="0" borderId="3" xfId="6" applyFont="1" applyBorder="1" applyAlignment="1">
      <alignment horizontal="center" vertical="center"/>
    </xf>
    <xf numFmtId="0" fontId="34" fillId="0" borderId="25" xfId="6" applyFont="1" applyBorder="1" applyAlignment="1">
      <alignment horizontal="center" vertical="center"/>
    </xf>
    <xf numFmtId="0" fontId="34" fillId="0" borderId="18" xfId="6" applyFont="1" applyBorder="1" applyAlignment="1">
      <alignment horizontal="center" vertical="center"/>
    </xf>
    <xf numFmtId="0" fontId="34" fillId="0" borderId="28" xfId="6" applyFont="1" applyBorder="1" applyAlignment="1">
      <alignment horizontal="center" vertical="center"/>
    </xf>
    <xf numFmtId="0" fontId="34" fillId="0" borderId="19" xfId="6" applyFont="1" applyBorder="1" applyAlignment="1">
      <alignment horizontal="center" vertical="center"/>
    </xf>
    <xf numFmtId="0" fontId="34" fillId="0" borderId="26" xfId="6" applyFont="1" applyBorder="1" applyAlignment="1">
      <alignment horizontal="center" vertical="center"/>
    </xf>
    <xf numFmtId="0" fontId="34" fillId="0" borderId="0" xfId="6" applyFont="1" applyAlignment="1">
      <alignment horizontal="center" vertical="center"/>
    </xf>
    <xf numFmtId="0" fontId="34" fillId="0" borderId="23" xfId="6" applyFont="1" applyBorder="1" applyAlignment="1">
      <alignment horizontal="center" vertical="center"/>
    </xf>
    <xf numFmtId="0" fontId="34" fillId="0" borderId="4" xfId="6" applyFont="1" applyBorder="1" applyAlignment="1">
      <alignment horizontal="center" vertical="center"/>
    </xf>
    <xf numFmtId="0" fontId="34" fillId="0" borderId="5" xfId="6" applyFont="1" applyBorder="1" applyAlignment="1">
      <alignment horizontal="center" vertical="center"/>
    </xf>
    <xf numFmtId="0" fontId="34" fillId="0" borderId="11" xfId="6" applyFont="1" applyBorder="1" applyAlignment="1">
      <alignment horizontal="left" vertical="center"/>
    </xf>
    <xf numFmtId="0" fontId="34" fillId="0" borderId="27" xfId="6" applyFont="1" applyBorder="1" applyAlignment="1">
      <alignment horizontal="left" vertical="center"/>
    </xf>
    <xf numFmtId="0" fontId="34" fillId="0" borderId="0" xfId="6" applyFont="1" applyAlignment="1">
      <alignment horizontal="center"/>
    </xf>
    <xf numFmtId="0" fontId="34" fillId="0" borderId="4" xfId="6" applyFont="1" applyBorder="1" applyAlignment="1">
      <alignment horizontal="left" vertical="center"/>
    </xf>
    <xf numFmtId="0" fontId="34" fillId="0" borderId="0" xfId="6" applyFont="1" applyAlignment="1">
      <alignment horizontal="center" vertical="top" wrapText="1"/>
    </xf>
    <xf numFmtId="0" fontId="34" fillId="0" borderId="23" xfId="6" applyFont="1" applyBorder="1" applyAlignment="1">
      <alignment horizontal="center" vertical="top" wrapText="1"/>
    </xf>
    <xf numFmtId="0" fontId="23" fillId="0" borderId="1" xfId="1" applyFont="1" applyBorder="1" applyAlignment="1">
      <alignment horizontal="center" vertical="center" wrapText="1"/>
    </xf>
    <xf numFmtId="0" fontId="6" fillId="0" borderId="1" xfId="1" applyFont="1" applyBorder="1" applyAlignment="1">
      <alignment horizontal="center" vertical="center" wrapText="1"/>
    </xf>
    <xf numFmtId="0" fontId="26" fillId="5" borderId="11" xfId="8" applyFont="1" applyFill="1" applyBorder="1" applyAlignment="1" applyProtection="1">
      <alignment horizontal="center" vertical="center"/>
      <protection locked="0"/>
    </xf>
    <xf numFmtId="0" fontId="26" fillId="6" borderId="27" xfId="8" applyFont="1" applyFill="1" applyBorder="1" applyAlignment="1" applyProtection="1">
      <alignment horizontal="center" vertical="center"/>
      <protection locked="0"/>
    </xf>
    <xf numFmtId="0" fontId="26" fillId="6" borderId="4" xfId="8" applyFont="1" applyFill="1" applyBorder="1" applyAlignment="1" applyProtection="1">
      <alignment horizontal="center" vertical="center"/>
      <protection locked="0"/>
    </xf>
    <xf numFmtId="0" fontId="26" fillId="7" borderId="11" xfId="8" applyFont="1" applyFill="1" applyBorder="1" applyAlignment="1" applyProtection="1">
      <alignment horizontal="center" vertical="center"/>
      <protection locked="0"/>
    </xf>
    <xf numFmtId="0" fontId="26" fillId="7" borderId="4" xfId="8" applyFont="1" applyFill="1" applyBorder="1" applyAlignment="1" applyProtection="1">
      <alignment horizontal="center" vertical="center"/>
      <protection locked="0"/>
    </xf>
    <xf numFmtId="0" fontId="26" fillId="8" borderId="11" xfId="8" applyFont="1" applyFill="1" applyBorder="1" applyAlignment="1">
      <alignment horizontal="center" vertical="center"/>
    </xf>
    <xf numFmtId="0" fontId="26" fillId="8" borderId="4" xfId="8" applyFont="1" applyFill="1" applyBorder="1" applyAlignment="1">
      <alignment horizontal="center" vertical="center"/>
    </xf>
    <xf numFmtId="0" fontId="26" fillId="7" borderId="27" xfId="8" applyFont="1" applyFill="1" applyBorder="1" applyAlignment="1" applyProtection="1">
      <alignment horizontal="center" vertical="center"/>
      <protection locked="0"/>
    </xf>
    <xf numFmtId="38" fontId="26" fillId="8" borderId="0" xfId="9" applyFont="1" applyFill="1" applyBorder="1" applyAlignment="1" applyProtection="1">
      <alignment horizontal="center" vertical="center"/>
    </xf>
    <xf numFmtId="0" fontId="27" fillId="5" borderId="0" xfId="8" applyFont="1" applyFill="1" applyAlignment="1" applyProtection="1">
      <alignment horizontal="center" vertical="center"/>
      <protection locked="0"/>
    </xf>
    <xf numFmtId="0" fontId="27" fillId="6" borderId="0" xfId="8" applyFont="1" applyFill="1" applyAlignment="1" applyProtection="1">
      <alignment horizontal="center" vertical="center"/>
      <protection locked="0"/>
    </xf>
    <xf numFmtId="0" fontId="27" fillId="7" borderId="0" xfId="8" applyFont="1" applyFill="1" applyAlignment="1" applyProtection="1">
      <alignment horizontal="center" vertical="center"/>
      <protection locked="0"/>
    </xf>
    <xf numFmtId="0" fontId="27" fillId="0" borderId="0" xfId="8" applyFont="1" applyAlignment="1">
      <alignment horizontal="center" vertical="center"/>
    </xf>
    <xf numFmtId="20" fontId="26" fillId="7" borderId="11" xfId="8" applyNumberFormat="1" applyFont="1" applyFill="1" applyBorder="1" applyAlignment="1" applyProtection="1">
      <alignment horizontal="center" vertical="center"/>
      <protection locked="0"/>
    </xf>
    <xf numFmtId="20" fontId="26" fillId="7" borderId="27" xfId="8" applyNumberFormat="1" applyFont="1" applyFill="1" applyBorder="1" applyAlignment="1" applyProtection="1">
      <alignment horizontal="center" vertical="center"/>
      <protection locked="0"/>
    </xf>
    <xf numFmtId="20" fontId="26" fillId="7" borderId="4" xfId="8" applyNumberFormat="1" applyFont="1" applyFill="1" applyBorder="1" applyAlignment="1" applyProtection="1">
      <alignment horizontal="center" vertical="center"/>
      <protection locked="0"/>
    </xf>
    <xf numFmtId="4" fontId="26" fillId="0" borderId="11" xfId="8" applyNumberFormat="1" applyFont="1" applyBorder="1" applyAlignment="1">
      <alignment horizontal="center" vertical="center"/>
    </xf>
    <xf numFmtId="4" fontId="26" fillId="0" borderId="4" xfId="8" applyNumberFormat="1" applyFont="1" applyBorder="1" applyAlignment="1">
      <alignment horizontal="center" vertical="center"/>
    </xf>
    <xf numFmtId="0" fontId="26" fillId="0" borderId="59" xfId="8" applyFont="1" applyBorder="1" applyAlignment="1">
      <alignment horizontal="center" vertical="center"/>
    </xf>
    <xf numFmtId="0" fontId="26" fillId="0" borderId="36" xfId="8" applyFont="1" applyBorder="1" applyAlignment="1">
      <alignment horizontal="center" vertical="center"/>
    </xf>
    <xf numFmtId="0" fontId="26" fillId="0" borderId="54" xfId="8" applyFont="1" applyBorder="1" applyAlignment="1">
      <alignment horizontal="center" vertical="center"/>
    </xf>
    <xf numFmtId="0" fontId="26" fillId="0" borderId="80" xfId="8" applyFont="1" applyBorder="1" applyAlignment="1">
      <alignment horizontal="center" vertical="center" wrapText="1"/>
    </xf>
    <xf numFmtId="0" fontId="26" fillId="0" borderId="63" xfId="8" applyFont="1" applyBorder="1" applyAlignment="1">
      <alignment horizontal="center" vertical="center" wrapText="1"/>
    </xf>
    <xf numFmtId="0" fontId="26" fillId="0" borderId="8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0" xfId="8" applyFont="1" applyAlignment="1">
      <alignment horizontal="center" vertical="center" wrapText="1"/>
    </xf>
    <xf numFmtId="0" fontId="26" fillId="0" borderId="23" xfId="8" applyFont="1" applyBorder="1" applyAlignment="1">
      <alignment horizontal="center" vertical="center" wrapText="1"/>
    </xf>
    <xf numFmtId="0" fontId="26" fillId="0" borderId="66" xfId="8" applyFont="1" applyBorder="1" applyAlignment="1">
      <alignment horizontal="center" vertical="center" wrapText="1"/>
    </xf>
    <xf numFmtId="0" fontId="26" fillId="0" borderId="58" xfId="8" applyFont="1" applyBorder="1" applyAlignment="1">
      <alignment horizontal="center" vertical="center" wrapText="1"/>
    </xf>
    <xf numFmtId="0" fontId="26" fillId="0" borderId="88" xfId="8" applyFont="1" applyBorder="1" applyAlignment="1">
      <alignment horizontal="center" vertical="center" wrapText="1"/>
    </xf>
    <xf numFmtId="0" fontId="31" fillId="0" borderId="82" xfId="8" applyFont="1" applyBorder="1" applyAlignment="1">
      <alignment horizontal="center" vertical="center" wrapText="1"/>
    </xf>
    <xf numFmtId="0" fontId="31" fillId="0" borderId="85" xfId="8" applyFont="1" applyBorder="1" applyAlignment="1">
      <alignment horizontal="center" vertical="center" wrapText="1"/>
    </xf>
    <xf numFmtId="0" fontId="31" fillId="0" borderId="89" xfId="8" applyFont="1" applyBorder="1" applyAlignment="1">
      <alignment horizontal="center" vertical="center" wrapText="1"/>
    </xf>
    <xf numFmtId="0" fontId="26" fillId="0" borderId="83" xfId="8" applyFont="1" applyBorder="1" applyAlignment="1">
      <alignment horizontal="center" vertical="center" wrapText="1"/>
    </xf>
    <xf numFmtId="0" fontId="26" fillId="0" borderId="26" xfId="8" applyFont="1" applyBorder="1" applyAlignment="1">
      <alignment horizontal="center" vertical="center" wrapText="1"/>
    </xf>
    <xf numFmtId="0" fontId="26" fillId="0" borderId="90" xfId="8" applyFont="1" applyBorder="1" applyAlignment="1">
      <alignment horizontal="center" vertical="center" wrapText="1"/>
    </xf>
    <xf numFmtId="0" fontId="26" fillId="0" borderId="84" xfId="8" applyFont="1" applyBorder="1" applyAlignment="1">
      <alignment horizontal="center" vertical="center" wrapText="1"/>
    </xf>
    <xf numFmtId="0" fontId="26" fillId="0" borderId="39" xfId="8" applyFont="1" applyBorder="1" applyAlignment="1">
      <alignment horizontal="center" vertical="center" wrapText="1"/>
    </xf>
    <xf numFmtId="0" fontId="26" fillId="0" borderId="20" xfId="8" applyFont="1" applyBorder="1" applyAlignment="1">
      <alignment horizontal="center" vertical="center" wrapText="1"/>
    </xf>
    <xf numFmtId="0" fontId="31" fillId="0" borderId="80" xfId="8" applyFont="1" applyBorder="1" applyAlignment="1">
      <alignment horizontal="center" vertical="center" wrapText="1"/>
    </xf>
    <xf numFmtId="0" fontId="31" fillId="0" borderId="63" xfId="8" applyFont="1" applyBorder="1" applyAlignment="1">
      <alignment horizontal="center" vertical="center" wrapText="1"/>
    </xf>
    <xf numFmtId="0" fontId="31" fillId="0" borderId="84" xfId="8" applyFont="1" applyBorder="1" applyAlignment="1">
      <alignment horizontal="center" vertical="center" wrapText="1"/>
    </xf>
    <xf numFmtId="0" fontId="31" fillId="0" borderId="37" xfId="8" applyFont="1" applyBorder="1" applyAlignment="1">
      <alignment horizontal="center" vertical="center" wrapText="1"/>
    </xf>
    <xf numFmtId="0" fontId="31" fillId="0" borderId="0" xfId="8" applyFont="1" applyAlignment="1">
      <alignment horizontal="center" vertical="center" wrapText="1"/>
    </xf>
    <xf numFmtId="0" fontId="31" fillId="0" borderId="39" xfId="8" applyFont="1" applyBorder="1" applyAlignment="1">
      <alignment horizontal="center" vertical="center" wrapText="1"/>
    </xf>
    <xf numFmtId="0" fontId="31" fillId="0" borderId="66" xfId="8" applyFont="1" applyBorder="1" applyAlignment="1">
      <alignment horizontal="center" vertical="center" wrapText="1"/>
    </xf>
    <xf numFmtId="0" fontId="31" fillId="0" borderId="58" xfId="8" applyFont="1" applyBorder="1" applyAlignment="1">
      <alignment horizontal="center" vertical="center" wrapText="1"/>
    </xf>
    <xf numFmtId="0" fontId="31" fillId="0" borderId="20" xfId="8" applyFont="1" applyBorder="1" applyAlignment="1">
      <alignment horizontal="center" vertical="center" wrapText="1"/>
    </xf>
    <xf numFmtId="0" fontId="26" fillId="0" borderId="80" xfId="8" quotePrefix="1" applyFont="1" applyBorder="1" applyAlignment="1">
      <alignment horizontal="center" vertical="center"/>
    </xf>
    <xf numFmtId="0" fontId="26" fillId="0" borderId="63" xfId="8" applyFont="1" applyBorder="1" applyAlignment="1">
      <alignment horizontal="center" vertical="center"/>
    </xf>
    <xf numFmtId="0" fontId="26" fillId="0" borderId="84" xfId="8" applyFont="1" applyBorder="1" applyAlignment="1">
      <alignment horizontal="center" vertical="center"/>
    </xf>
    <xf numFmtId="0" fontId="26" fillId="0" borderId="6" xfId="8" applyFont="1" applyBorder="1" applyAlignment="1">
      <alignment horizontal="center" vertical="center" shrinkToFit="1"/>
    </xf>
    <xf numFmtId="0" fontId="26" fillId="0" borderId="21" xfId="8" applyFont="1" applyBorder="1" applyAlignment="1">
      <alignment horizontal="center" vertical="center" shrinkToFit="1"/>
    </xf>
    <xf numFmtId="0" fontId="26" fillId="5" borderId="80" xfId="8" applyFont="1" applyFill="1" applyBorder="1" applyAlignment="1" applyProtection="1">
      <alignment horizontal="center" vertical="center"/>
      <protection locked="0"/>
    </xf>
    <xf numFmtId="0" fontId="26" fillId="5" borderId="63" xfId="8" applyFont="1" applyFill="1" applyBorder="1" applyAlignment="1" applyProtection="1">
      <alignment horizontal="center" vertical="center"/>
      <protection locked="0"/>
    </xf>
    <xf numFmtId="0" fontId="26" fillId="5" borderId="81" xfId="8" applyFont="1" applyFill="1" applyBorder="1" applyAlignment="1" applyProtection="1">
      <alignment horizontal="center" vertical="center"/>
      <protection locked="0"/>
    </xf>
    <xf numFmtId="0" fontId="26" fillId="5" borderId="37" xfId="8" applyFont="1" applyFill="1" applyBorder="1" applyAlignment="1" applyProtection="1">
      <alignment horizontal="center" vertical="center"/>
      <protection locked="0"/>
    </xf>
    <xf numFmtId="0" fontId="26" fillId="5" borderId="0" xfId="8" applyFont="1" applyFill="1" applyAlignment="1" applyProtection="1">
      <alignment horizontal="center" vertical="center"/>
      <protection locked="0"/>
    </xf>
    <xf numFmtId="0" fontId="26" fillId="5" borderId="23" xfId="8" applyFont="1" applyFill="1" applyBorder="1" applyAlignment="1" applyProtection="1">
      <alignment horizontal="center" vertical="center"/>
      <protection locked="0"/>
    </xf>
    <xf numFmtId="0" fontId="26" fillId="5" borderId="111" xfId="8" applyFont="1" applyFill="1" applyBorder="1" applyAlignment="1" applyProtection="1">
      <alignment horizontal="center" vertical="center"/>
      <protection locked="0"/>
    </xf>
    <xf numFmtId="0" fontId="26" fillId="5" borderId="28" xfId="8" applyFont="1" applyFill="1" applyBorder="1" applyAlignment="1" applyProtection="1">
      <alignment horizontal="center" vertical="center"/>
      <protection locked="0"/>
    </xf>
    <xf numFmtId="0" fontId="26" fillId="5" borderId="19" xfId="8" applyFont="1" applyFill="1" applyBorder="1" applyAlignment="1" applyProtection="1">
      <alignment horizontal="center" vertical="center"/>
      <protection locked="0"/>
    </xf>
    <xf numFmtId="0" fontId="26" fillId="5" borderId="82" xfId="8" applyFont="1" applyFill="1" applyBorder="1" applyAlignment="1" applyProtection="1">
      <alignment horizontal="center" vertical="center" wrapText="1"/>
      <protection locked="0"/>
    </xf>
    <xf numFmtId="0" fontId="26" fillId="6" borderId="85" xfId="8" applyFont="1" applyFill="1" applyBorder="1" applyAlignment="1" applyProtection="1">
      <alignment horizontal="center" vertical="center" wrapText="1"/>
      <protection locked="0"/>
    </xf>
    <xf numFmtId="0" fontId="26" fillId="5" borderId="91" xfId="8" applyFont="1" applyFill="1" applyBorder="1" applyAlignment="1" applyProtection="1">
      <alignment horizontal="center" vertical="center" shrinkToFit="1"/>
      <protection locked="0"/>
    </xf>
    <xf numFmtId="0" fontId="26" fillId="6" borderId="7" xfId="8" applyFont="1" applyFill="1" applyBorder="1" applyAlignment="1" applyProtection="1">
      <alignment horizontal="center" vertical="center" shrinkToFit="1"/>
      <protection locked="0"/>
    </xf>
    <xf numFmtId="0" fontId="26" fillId="6" borderId="92" xfId="8" applyFont="1" applyFill="1" applyBorder="1" applyAlignment="1" applyProtection="1">
      <alignment horizontal="center" vertical="center" shrinkToFit="1"/>
      <protection locked="0"/>
    </xf>
    <xf numFmtId="0" fontId="26" fillId="6" borderId="11" xfId="8" applyFont="1" applyFill="1" applyBorder="1" applyAlignment="1" applyProtection="1">
      <alignment horizontal="center" vertical="center" shrinkToFit="1"/>
      <protection locked="0"/>
    </xf>
    <xf numFmtId="0" fontId="26" fillId="6" borderId="27" xfId="8" applyFont="1" applyFill="1" applyBorder="1" applyAlignment="1" applyProtection="1">
      <alignment horizontal="center" vertical="center" shrinkToFit="1"/>
      <protection locked="0"/>
    </xf>
    <xf numFmtId="0" fontId="26" fillId="6" borderId="4" xfId="8" applyFont="1" applyFill="1" applyBorder="1" applyAlignment="1" applyProtection="1">
      <alignment horizontal="center" vertical="center" shrinkToFit="1"/>
      <protection locked="0"/>
    </xf>
    <xf numFmtId="0" fontId="26" fillId="7" borderId="83" xfId="8" applyFont="1" applyFill="1" applyBorder="1" applyAlignment="1" applyProtection="1">
      <alignment horizontal="center" vertical="center" wrapText="1"/>
      <protection locked="0"/>
    </xf>
    <xf numFmtId="0" fontId="26" fillId="7" borderId="63" xfId="8" applyFont="1" applyFill="1" applyBorder="1" applyAlignment="1" applyProtection="1">
      <alignment horizontal="center" vertical="center" wrapText="1"/>
      <protection locked="0"/>
    </xf>
    <xf numFmtId="0" fontId="26" fillId="7" borderId="84" xfId="8" applyFont="1" applyFill="1" applyBorder="1" applyAlignment="1" applyProtection="1">
      <alignment horizontal="center" vertical="center" wrapText="1"/>
      <protection locked="0"/>
    </xf>
    <xf numFmtId="0" fontId="26" fillId="7" borderId="26" xfId="8" applyFont="1" applyFill="1" applyBorder="1" applyAlignment="1" applyProtection="1">
      <alignment horizontal="center" vertical="center" wrapText="1"/>
      <protection locked="0"/>
    </xf>
    <xf numFmtId="0" fontId="26" fillId="7" borderId="0" xfId="8" applyFont="1" applyFill="1" applyAlignment="1" applyProtection="1">
      <alignment horizontal="center" vertical="center" wrapText="1"/>
      <protection locked="0"/>
    </xf>
    <xf numFmtId="0" fontId="26" fillId="7" borderId="39" xfId="8" applyFont="1" applyFill="1" applyBorder="1" applyAlignment="1" applyProtection="1">
      <alignment horizontal="center" vertical="center" wrapText="1"/>
      <protection locked="0"/>
    </xf>
    <xf numFmtId="0" fontId="34" fillId="0" borderId="93" xfId="8" applyFont="1" applyBorder="1" applyAlignment="1">
      <alignment horizontal="center" vertical="center" wrapText="1"/>
    </xf>
    <xf numFmtId="0" fontId="34" fillId="0" borderId="94" xfId="8" applyFont="1" applyBorder="1" applyAlignment="1">
      <alignment horizontal="center" vertical="center" wrapText="1"/>
    </xf>
    <xf numFmtId="0" fontId="34" fillId="0" borderId="95" xfId="8" applyFont="1" applyBorder="1" applyAlignment="1">
      <alignment horizontal="center" vertical="center" wrapText="1"/>
    </xf>
    <xf numFmtId="0" fontId="33" fillId="8" borderId="80" xfId="8" applyFont="1" applyFill="1" applyBorder="1" applyAlignment="1">
      <alignment horizontal="center" vertical="center" wrapText="1"/>
    </xf>
    <xf numFmtId="0" fontId="33" fillId="8" borderId="81" xfId="8" applyFont="1" applyFill="1" applyBorder="1" applyAlignment="1">
      <alignment horizontal="center" vertical="center" wrapText="1"/>
    </xf>
    <xf numFmtId="0" fontId="33" fillId="8" borderId="37" xfId="8" applyFont="1" applyFill="1" applyBorder="1" applyAlignment="1">
      <alignment horizontal="center" vertical="center" wrapText="1"/>
    </xf>
    <xf numFmtId="0" fontId="33" fillId="8" borderId="23" xfId="8" applyFont="1" applyFill="1" applyBorder="1" applyAlignment="1">
      <alignment horizontal="center" vertical="center" wrapText="1"/>
    </xf>
    <xf numFmtId="0" fontId="33" fillId="8" borderId="66" xfId="8" applyFont="1" applyFill="1" applyBorder="1" applyAlignment="1">
      <alignment horizontal="center" vertical="center" wrapText="1"/>
    </xf>
    <xf numFmtId="0" fontId="33" fillId="8" borderId="88" xfId="8" applyFont="1" applyFill="1" applyBorder="1" applyAlignment="1">
      <alignment horizontal="center" vertical="center" wrapText="1"/>
    </xf>
    <xf numFmtId="0" fontId="33" fillId="8" borderId="83" xfId="8" applyFont="1" applyFill="1" applyBorder="1" applyAlignment="1">
      <alignment horizontal="center" vertical="center" wrapText="1"/>
    </xf>
    <xf numFmtId="0" fontId="33" fillId="8" borderId="84" xfId="8" applyFont="1" applyFill="1" applyBorder="1" applyAlignment="1">
      <alignment horizontal="center" vertical="center" wrapText="1"/>
    </xf>
    <xf numFmtId="0" fontId="33" fillId="8" borderId="26" xfId="8" applyFont="1" applyFill="1" applyBorder="1" applyAlignment="1">
      <alignment horizontal="center" vertical="center" wrapText="1"/>
    </xf>
    <xf numFmtId="0" fontId="33" fillId="8" borderId="39" xfId="8" applyFont="1" applyFill="1" applyBorder="1" applyAlignment="1">
      <alignment horizontal="center" vertical="center" wrapText="1"/>
    </xf>
    <xf numFmtId="0" fontId="33" fillId="8" borderId="90" xfId="8" applyFont="1" applyFill="1" applyBorder="1" applyAlignment="1">
      <alignment horizontal="center" vertical="center" wrapText="1"/>
    </xf>
    <xf numFmtId="0" fontId="33" fillId="8" borderId="20" xfId="8" applyFont="1" applyFill="1" applyBorder="1" applyAlignment="1">
      <alignment horizontal="center" vertical="center" wrapText="1"/>
    </xf>
    <xf numFmtId="0" fontId="30" fillId="0" borderId="80" xfId="8" applyFont="1" applyBorder="1" applyAlignment="1">
      <alignment horizontal="center" vertical="center" wrapText="1"/>
    </xf>
    <xf numFmtId="0" fontId="30" fillId="0" borderId="63" xfId="8" applyFont="1" applyBorder="1" applyAlignment="1">
      <alignment horizontal="center" vertical="center" wrapText="1"/>
    </xf>
    <xf numFmtId="0" fontId="30" fillId="0" borderId="84" xfId="8" applyFont="1" applyBorder="1" applyAlignment="1">
      <alignment horizontal="center" vertical="center" wrapText="1"/>
    </xf>
    <xf numFmtId="0" fontId="30" fillId="0" borderId="37" xfId="8" applyFont="1" applyBorder="1" applyAlignment="1">
      <alignment horizontal="center" vertical="center" wrapText="1"/>
    </xf>
    <xf numFmtId="0" fontId="30" fillId="0" borderId="0" xfId="8" applyFont="1" applyAlignment="1">
      <alignment horizontal="center" vertical="center" wrapText="1"/>
    </xf>
    <xf numFmtId="0" fontId="30" fillId="0" borderId="39" xfId="8" applyFont="1" applyBorder="1" applyAlignment="1">
      <alignment horizontal="center" vertical="center" wrapText="1"/>
    </xf>
    <xf numFmtId="0" fontId="30" fillId="0" borderId="66" xfId="8" applyFont="1" applyBorder="1" applyAlignment="1">
      <alignment horizontal="center" vertical="center" wrapText="1"/>
    </xf>
    <xf numFmtId="0" fontId="30" fillId="0" borderId="58" xfId="8" applyFont="1" applyBorder="1" applyAlignment="1">
      <alignment horizontal="center" vertical="center" wrapText="1"/>
    </xf>
    <xf numFmtId="0" fontId="30" fillId="0" borderId="20" xfId="8" applyFont="1" applyBorder="1" applyAlignment="1">
      <alignment horizontal="center" vertical="center" wrapText="1"/>
    </xf>
    <xf numFmtId="0" fontId="26" fillId="0" borderId="86" xfId="8" applyFont="1" applyBorder="1" applyAlignment="1">
      <alignment horizontal="center" vertical="center"/>
    </xf>
    <xf numFmtId="0" fontId="26" fillId="0" borderId="27" xfId="8" applyFont="1" applyBorder="1" applyAlignment="1">
      <alignment horizontal="center" vertical="center"/>
    </xf>
    <xf numFmtId="0" fontId="26" fillId="0" borderId="87" xfId="8" applyFont="1" applyBorder="1" applyAlignment="1">
      <alignment horizontal="center" vertical="center"/>
    </xf>
    <xf numFmtId="0" fontId="26" fillId="8" borderId="86" xfId="8" applyFont="1" applyFill="1" applyBorder="1" applyAlignment="1">
      <alignment horizontal="center" vertical="center"/>
    </xf>
    <xf numFmtId="0" fontId="26" fillId="8" borderId="27" xfId="8" applyFont="1" applyFill="1" applyBorder="1" applyAlignment="1">
      <alignment horizontal="center" vertical="center"/>
    </xf>
    <xf numFmtId="0" fontId="26" fillId="8" borderId="87" xfId="8" applyFont="1" applyFill="1" applyBorder="1" applyAlignment="1">
      <alignment horizontal="center" vertical="center"/>
    </xf>
    <xf numFmtId="1" fontId="26" fillId="8" borderId="99" xfId="8" applyNumberFormat="1" applyFont="1" applyFill="1" applyBorder="1" applyAlignment="1">
      <alignment horizontal="center" vertical="center" wrapText="1"/>
    </xf>
    <xf numFmtId="1" fontId="26" fillId="8" borderId="100" xfId="8" applyNumberFormat="1" applyFont="1" applyFill="1" applyBorder="1" applyAlignment="1">
      <alignment horizontal="center" vertical="center" wrapText="1"/>
    </xf>
    <xf numFmtId="1" fontId="26" fillId="8" borderId="101" xfId="8" applyNumberFormat="1" applyFont="1" applyFill="1" applyBorder="1" applyAlignment="1">
      <alignment horizontal="center" vertical="center" wrapText="1"/>
    </xf>
    <xf numFmtId="1" fontId="26" fillId="8" borderId="102" xfId="8" applyNumberFormat="1" applyFont="1" applyFill="1" applyBorder="1" applyAlignment="1">
      <alignment horizontal="center" vertical="center" wrapText="1"/>
    </xf>
    <xf numFmtId="0" fontId="26" fillId="7" borderId="80" xfId="8" applyFont="1" applyFill="1" applyBorder="1" applyAlignment="1" applyProtection="1">
      <alignment horizontal="left" vertical="center" wrapText="1"/>
      <protection locked="0"/>
    </xf>
    <xf numFmtId="0" fontId="26" fillId="7" borderId="63" xfId="8" applyFont="1" applyFill="1" applyBorder="1" applyAlignment="1" applyProtection="1">
      <alignment horizontal="left" vertical="center" wrapText="1"/>
      <protection locked="0"/>
    </xf>
    <xf numFmtId="0" fontId="26" fillId="7" borderId="84" xfId="8" applyFont="1" applyFill="1" applyBorder="1" applyAlignment="1" applyProtection="1">
      <alignment horizontal="left" vertical="center" wrapText="1"/>
      <protection locked="0"/>
    </xf>
    <xf numFmtId="0" fontId="26" fillId="7" borderId="37" xfId="8" applyFont="1" applyFill="1" applyBorder="1" applyAlignment="1" applyProtection="1">
      <alignment horizontal="left" vertical="center" wrapText="1"/>
      <protection locked="0"/>
    </xf>
    <xf numFmtId="0" fontId="26" fillId="7" borderId="0" xfId="8" applyFont="1" applyFill="1" applyAlignment="1" applyProtection="1">
      <alignment horizontal="left" vertical="center" wrapText="1"/>
      <protection locked="0"/>
    </xf>
    <xf numFmtId="0" fontId="26" fillId="7" borderId="39" xfId="8" applyFont="1" applyFill="1" applyBorder="1" applyAlignment="1" applyProtection="1">
      <alignment horizontal="left" vertical="center" wrapText="1"/>
      <protection locked="0"/>
    </xf>
    <xf numFmtId="0" fontId="26" fillId="7" borderId="111" xfId="8" applyFont="1" applyFill="1" applyBorder="1" applyAlignment="1" applyProtection="1">
      <alignment horizontal="left" vertical="center" wrapText="1"/>
      <protection locked="0"/>
    </xf>
    <xf numFmtId="0" fontId="26" fillId="7" borderId="28" xfId="8" applyFont="1" applyFill="1" applyBorder="1" applyAlignment="1" applyProtection="1">
      <alignment horizontal="left" vertical="center" wrapText="1"/>
      <protection locked="0"/>
    </xf>
    <xf numFmtId="0" fontId="26" fillId="7" borderId="120" xfId="8" applyFont="1" applyFill="1" applyBorder="1" applyAlignment="1" applyProtection="1">
      <alignment horizontal="left" vertical="center" wrapText="1"/>
      <protection locked="0"/>
    </xf>
    <xf numFmtId="0" fontId="34" fillId="0" borderId="103" xfId="8" applyFont="1" applyBorder="1" applyAlignment="1">
      <alignment horizontal="center" vertical="center" wrapText="1"/>
    </xf>
    <xf numFmtId="0" fontId="34" fillId="0" borderId="104" xfId="8" applyFont="1" applyBorder="1" applyAlignment="1">
      <alignment horizontal="center" vertical="center" wrapText="1"/>
    </xf>
    <xf numFmtId="0" fontId="34" fillId="0" borderId="105" xfId="8" applyFont="1" applyBorder="1" applyAlignment="1">
      <alignment horizontal="center" vertical="center" wrapText="1"/>
    </xf>
    <xf numFmtId="179" fontId="26" fillId="8" borderId="103" xfId="8" applyNumberFormat="1" applyFont="1" applyFill="1" applyBorder="1" applyAlignment="1">
      <alignment horizontal="center" vertical="center" wrapText="1"/>
    </xf>
    <xf numFmtId="179" fontId="26" fillId="8" borderId="109" xfId="8" applyNumberFormat="1" applyFont="1" applyFill="1" applyBorder="1" applyAlignment="1">
      <alignment horizontal="center" vertical="center" wrapText="1"/>
    </xf>
    <xf numFmtId="179" fontId="26" fillId="8" borderId="110" xfId="8" applyNumberFormat="1" applyFont="1" applyFill="1" applyBorder="1" applyAlignment="1">
      <alignment horizontal="center" vertical="center" wrapText="1"/>
    </xf>
    <xf numFmtId="179" fontId="26" fillId="8" borderId="105" xfId="8" applyNumberFormat="1" applyFont="1" applyFill="1" applyBorder="1" applyAlignment="1">
      <alignment horizontal="center" vertical="center" wrapText="1"/>
    </xf>
    <xf numFmtId="0" fontId="35" fillId="0" borderId="112" xfId="8" applyFont="1" applyBorder="1" applyAlignment="1">
      <alignment horizontal="center" vertical="center" wrapText="1"/>
    </xf>
    <xf numFmtId="0" fontId="35" fillId="0" borderId="113" xfId="8" applyFont="1" applyBorder="1" applyAlignment="1">
      <alignment horizontal="center" vertical="center" wrapText="1"/>
    </xf>
    <xf numFmtId="0" fontId="35" fillId="0" borderId="114" xfId="8" applyFont="1" applyBorder="1" applyAlignment="1">
      <alignment horizontal="center" vertical="center" wrapText="1"/>
    </xf>
    <xf numFmtId="179" fontId="26" fillId="8" borderId="112" xfId="8" applyNumberFormat="1" applyFont="1" applyFill="1" applyBorder="1" applyAlignment="1">
      <alignment horizontal="center" vertical="center" wrapText="1"/>
    </xf>
    <xf numFmtId="179" fontId="26" fillId="8" borderId="118" xfId="8" applyNumberFormat="1" applyFont="1" applyFill="1" applyBorder="1" applyAlignment="1">
      <alignment horizontal="center" vertical="center" wrapText="1"/>
    </xf>
    <xf numFmtId="179" fontId="26" fillId="8" borderId="119" xfId="8" applyNumberFormat="1" applyFont="1" applyFill="1" applyBorder="1" applyAlignment="1">
      <alignment horizontal="center" vertical="center" wrapText="1"/>
    </xf>
    <xf numFmtId="179" fontId="26" fillId="8" borderId="114" xfId="8" applyNumberFormat="1" applyFont="1" applyFill="1" applyBorder="1" applyAlignment="1">
      <alignment horizontal="center" vertical="center" wrapText="1"/>
    </xf>
    <xf numFmtId="0" fontId="26" fillId="5" borderId="121" xfId="8" applyFont="1" applyFill="1" applyBorder="1" applyAlignment="1" applyProtection="1">
      <alignment horizontal="center" vertical="center" shrinkToFit="1"/>
      <protection locked="0"/>
    </xf>
    <xf numFmtId="0" fontId="26" fillId="5" borderId="3" xfId="8" applyFont="1" applyFill="1" applyBorder="1" applyAlignment="1" applyProtection="1">
      <alignment horizontal="center" vertical="center" shrinkToFit="1"/>
      <protection locked="0"/>
    </xf>
    <xf numFmtId="0" fontId="26" fillId="5" borderId="25" xfId="8" applyFont="1" applyFill="1" applyBorder="1" applyAlignment="1" applyProtection="1">
      <alignment horizontal="center" vertical="center" shrinkToFit="1"/>
      <protection locked="0"/>
    </xf>
    <xf numFmtId="0" fontId="26" fillId="5" borderId="37" xfId="8" applyFont="1" applyFill="1" applyBorder="1" applyAlignment="1" applyProtection="1">
      <alignment horizontal="center" vertical="center" shrinkToFit="1"/>
      <protection locked="0"/>
    </xf>
    <xf numFmtId="0" fontId="26" fillId="5" borderId="0" xfId="8" applyFont="1" applyFill="1" applyAlignment="1" applyProtection="1">
      <alignment horizontal="center" vertical="center" shrinkToFit="1"/>
      <protection locked="0"/>
    </xf>
    <xf numFmtId="0" fontId="26" fillId="5" borderId="23" xfId="8" applyFont="1" applyFill="1" applyBorder="1" applyAlignment="1" applyProtection="1">
      <alignment horizontal="center" vertical="center" shrinkToFit="1"/>
      <protection locked="0"/>
    </xf>
    <xf numFmtId="0" fontId="26" fillId="5" borderId="111" xfId="8" applyFont="1" applyFill="1" applyBorder="1" applyAlignment="1" applyProtection="1">
      <alignment horizontal="center" vertical="center" shrinkToFit="1"/>
      <protection locked="0"/>
    </xf>
    <xf numFmtId="0" fontId="26" fillId="5" borderId="28" xfId="8" applyFont="1" applyFill="1" applyBorder="1" applyAlignment="1" applyProtection="1">
      <alignment horizontal="center" vertical="center" shrinkToFit="1"/>
      <protection locked="0"/>
    </xf>
    <xf numFmtId="0" fontId="26" fillId="5" borderId="19" xfId="8" applyFont="1" applyFill="1" applyBorder="1" applyAlignment="1" applyProtection="1">
      <alignment horizontal="center" vertical="center" shrinkToFit="1"/>
      <protection locked="0"/>
    </xf>
    <xf numFmtId="0" fontId="26" fillId="5" borderId="2" xfId="8" applyFont="1" applyFill="1" applyBorder="1" applyAlignment="1" applyProtection="1">
      <alignment horizontal="center" vertical="center" wrapText="1"/>
      <protection locked="0"/>
    </xf>
    <xf numFmtId="0" fontId="26" fillId="6" borderId="5" xfId="8" applyFont="1" applyFill="1" applyBorder="1" applyAlignment="1" applyProtection="1">
      <alignment horizontal="center" vertical="center" wrapText="1"/>
      <protection locked="0"/>
    </xf>
    <xf numFmtId="0" fontId="26" fillId="5" borderId="11" xfId="8" applyFont="1" applyFill="1" applyBorder="1" applyAlignment="1" applyProtection="1">
      <alignment horizontal="center" vertical="center" shrinkToFit="1"/>
      <protection locked="0"/>
    </xf>
    <xf numFmtId="0" fontId="26" fillId="7" borderId="24" xfId="8" applyFont="1" applyFill="1" applyBorder="1" applyAlignment="1" applyProtection="1">
      <alignment horizontal="center" vertical="center" wrapText="1"/>
      <protection locked="0"/>
    </xf>
    <xf numFmtId="0" fontId="26" fillId="7" borderId="3" xfId="8" applyFont="1" applyFill="1" applyBorder="1" applyAlignment="1" applyProtection="1">
      <alignment horizontal="center" vertical="center" wrapText="1"/>
      <protection locked="0"/>
    </xf>
    <xf numFmtId="0" fontId="26" fillId="7" borderId="122" xfId="8" applyFont="1" applyFill="1" applyBorder="1" applyAlignment="1" applyProtection="1">
      <alignment horizontal="center" vertical="center" wrapText="1"/>
      <protection locked="0"/>
    </xf>
    <xf numFmtId="0" fontId="26" fillId="7" borderId="18" xfId="8" applyFont="1" applyFill="1" applyBorder="1" applyAlignment="1" applyProtection="1">
      <alignment horizontal="center" vertical="center" wrapText="1"/>
      <protection locked="0"/>
    </xf>
    <xf numFmtId="0" fontId="26" fillId="7" borderId="28" xfId="8" applyFont="1" applyFill="1" applyBorder="1" applyAlignment="1" applyProtection="1">
      <alignment horizontal="center" vertical="center" wrapText="1"/>
      <protection locked="0"/>
    </xf>
    <xf numFmtId="0" fontId="26" fillId="7" borderId="120" xfId="8" applyFont="1" applyFill="1" applyBorder="1" applyAlignment="1" applyProtection="1">
      <alignment horizontal="center" vertical="center" wrapText="1"/>
      <protection locked="0"/>
    </xf>
    <xf numFmtId="0" fontId="34" fillId="0" borderId="123" xfId="8" applyFont="1" applyBorder="1" applyAlignment="1">
      <alignment horizontal="center" vertical="center" wrapText="1"/>
    </xf>
    <xf numFmtId="0" fontId="34" fillId="0" borderId="124" xfId="8" applyFont="1" applyBorder="1" applyAlignment="1">
      <alignment horizontal="center" vertical="center" wrapText="1"/>
    </xf>
    <xf numFmtId="0" fontId="34" fillId="0" borderId="125" xfId="8" applyFont="1" applyBorder="1" applyAlignment="1">
      <alignment horizontal="center" vertical="center" wrapText="1"/>
    </xf>
    <xf numFmtId="1" fontId="26" fillId="8" borderId="126" xfId="8" applyNumberFormat="1" applyFont="1" applyFill="1" applyBorder="1" applyAlignment="1">
      <alignment horizontal="center" vertical="center" wrapText="1"/>
    </xf>
    <xf numFmtId="1" fontId="26" fillId="8" borderId="127" xfId="8" applyNumberFormat="1" applyFont="1" applyFill="1" applyBorder="1" applyAlignment="1">
      <alignment horizontal="center" vertical="center" wrapText="1"/>
    </xf>
    <xf numFmtId="1" fontId="26" fillId="8" borderId="128" xfId="8" applyNumberFormat="1" applyFont="1" applyFill="1" applyBorder="1" applyAlignment="1">
      <alignment horizontal="center" vertical="center" wrapText="1"/>
    </xf>
    <xf numFmtId="1" fontId="26" fillId="8" borderId="129" xfId="8" applyNumberFormat="1" applyFont="1" applyFill="1" applyBorder="1" applyAlignment="1">
      <alignment horizontal="center" vertical="center" wrapText="1"/>
    </xf>
    <xf numFmtId="0" fontId="26" fillId="7" borderId="121" xfId="8" applyFont="1" applyFill="1" applyBorder="1" applyAlignment="1" applyProtection="1">
      <alignment horizontal="left" vertical="center" wrapText="1"/>
      <protection locked="0"/>
    </xf>
    <xf numFmtId="0" fontId="26" fillId="7" borderId="3" xfId="8" applyFont="1" applyFill="1" applyBorder="1" applyAlignment="1" applyProtection="1">
      <alignment horizontal="left" vertical="center" wrapText="1"/>
      <protection locked="0"/>
    </xf>
    <xf numFmtId="0" fontId="26" fillId="7" borderId="122" xfId="8" applyFont="1" applyFill="1" applyBorder="1" applyAlignment="1" applyProtection="1">
      <alignment horizontal="left" vertical="center" wrapText="1"/>
      <protection locked="0"/>
    </xf>
    <xf numFmtId="0" fontId="26" fillId="5" borderId="121" xfId="8" applyFont="1" applyFill="1" applyBorder="1" applyAlignment="1" applyProtection="1">
      <alignment horizontal="center" vertical="center"/>
      <protection locked="0"/>
    </xf>
    <xf numFmtId="0" fontId="26" fillId="5" borderId="3" xfId="8" applyFont="1" applyFill="1" applyBorder="1" applyAlignment="1" applyProtection="1">
      <alignment horizontal="center" vertical="center"/>
      <protection locked="0"/>
    </xf>
    <xf numFmtId="0" fontId="26" fillId="5" borderId="25" xfId="8" applyFont="1" applyFill="1" applyBorder="1" applyAlignment="1" applyProtection="1">
      <alignment horizontal="center" vertical="center"/>
      <protection locked="0"/>
    </xf>
    <xf numFmtId="0" fontId="26" fillId="0" borderId="22" xfId="8" applyFont="1" applyBorder="1" applyAlignment="1">
      <alignment horizontal="center" vertical="center" shrinkToFit="1"/>
    </xf>
    <xf numFmtId="0" fontId="26" fillId="6" borderId="89" xfId="8" applyFont="1" applyFill="1" applyBorder="1" applyAlignment="1" applyProtection="1">
      <alignment horizontal="center" vertical="center" wrapText="1"/>
      <protection locked="0"/>
    </xf>
    <xf numFmtId="0" fontId="26" fillId="6" borderId="17" xfId="8" applyFont="1" applyFill="1" applyBorder="1" applyAlignment="1" applyProtection="1">
      <alignment horizontal="center" vertical="center" shrinkToFit="1"/>
      <protection locked="0"/>
    </xf>
    <xf numFmtId="0" fontId="26" fillId="6" borderId="130" xfId="8" applyFont="1" applyFill="1" applyBorder="1" applyAlignment="1" applyProtection="1">
      <alignment horizontal="center" vertical="center" shrinkToFit="1"/>
      <protection locked="0"/>
    </xf>
    <xf numFmtId="0" fontId="26" fillId="6" borderId="16" xfId="8" applyFont="1" applyFill="1" applyBorder="1" applyAlignment="1" applyProtection="1">
      <alignment horizontal="center" vertical="center" shrinkToFit="1"/>
      <protection locked="0"/>
    </xf>
    <xf numFmtId="0" fontId="26" fillId="7" borderId="90" xfId="8" applyFont="1" applyFill="1" applyBorder="1" applyAlignment="1" applyProtection="1">
      <alignment horizontal="center" vertical="center" wrapText="1"/>
      <protection locked="0"/>
    </xf>
    <xf numFmtId="0" fontId="26" fillId="7" borderId="58" xfId="8" applyFont="1" applyFill="1" applyBorder="1" applyAlignment="1" applyProtection="1">
      <alignment horizontal="center" vertical="center" wrapText="1"/>
      <protection locked="0"/>
    </xf>
    <xf numFmtId="0" fontId="26" fillId="7" borderId="20" xfId="8" applyFont="1" applyFill="1" applyBorder="1" applyAlignment="1" applyProtection="1">
      <alignment horizontal="center" vertical="center" wrapText="1"/>
      <protection locked="0"/>
    </xf>
    <xf numFmtId="0" fontId="26" fillId="7" borderId="121" xfId="8" applyFont="1" applyFill="1" applyBorder="1" applyAlignment="1" applyProtection="1">
      <alignment horizontal="center" vertical="center" wrapText="1"/>
      <protection locked="0"/>
    </xf>
    <xf numFmtId="0" fontId="26" fillId="7" borderId="37" xfId="8" applyFont="1" applyFill="1" applyBorder="1" applyAlignment="1" applyProtection="1">
      <alignment horizontal="center" vertical="center" wrapText="1"/>
      <protection locked="0"/>
    </xf>
    <xf numFmtId="0" fontId="26" fillId="7" borderId="111" xfId="8" applyFont="1" applyFill="1" applyBorder="1" applyAlignment="1" applyProtection="1">
      <alignment horizontal="center" vertical="center" wrapText="1"/>
      <protection locked="0"/>
    </xf>
    <xf numFmtId="179" fontId="30" fillId="8" borderId="91" xfId="8" applyNumberFormat="1" applyFont="1" applyFill="1" applyBorder="1" applyAlignment="1">
      <alignment horizontal="center" vertical="center" wrapText="1"/>
    </xf>
    <xf numFmtId="179" fontId="30" fillId="8" borderId="135" xfId="8" applyNumberFormat="1" applyFont="1" applyFill="1" applyBorder="1" applyAlignment="1">
      <alignment horizontal="center" vertical="center" wrapText="1"/>
    </xf>
    <xf numFmtId="0" fontId="31" fillId="0" borderId="138" xfId="8" applyFont="1" applyBorder="1" applyAlignment="1">
      <alignment horizontal="center" vertical="center" wrapText="1"/>
    </xf>
    <xf numFmtId="0" fontId="31" fillId="0" borderId="139" xfId="8" applyFont="1" applyBorder="1" applyAlignment="1">
      <alignment horizontal="center" vertical="center" wrapText="1"/>
    </xf>
    <xf numFmtId="0" fontId="31" fillId="0" borderId="140" xfId="8" applyFont="1" applyBorder="1" applyAlignment="1">
      <alignment horizontal="center" vertical="center" wrapText="1"/>
    </xf>
    <xf numFmtId="0" fontId="31" fillId="0" borderId="141" xfId="8" applyFont="1" applyBorder="1" applyAlignment="1">
      <alignment horizontal="center" vertical="center" wrapText="1"/>
    </xf>
    <xf numFmtId="0" fontId="31" fillId="0" borderId="142" xfId="8" applyFont="1" applyBorder="1" applyAlignment="1">
      <alignment horizontal="center" vertical="center" wrapText="1"/>
    </xf>
    <xf numFmtId="0" fontId="31" fillId="0" borderId="143" xfId="8" applyFont="1" applyBorder="1" applyAlignment="1">
      <alignment horizontal="center" vertical="center" wrapText="1"/>
    </xf>
    <xf numFmtId="0" fontId="31" fillId="0" borderId="152" xfId="8" applyFont="1" applyBorder="1" applyAlignment="1">
      <alignment horizontal="center" vertical="center" wrapText="1"/>
    </xf>
    <xf numFmtId="0" fontId="31" fillId="0" borderId="153" xfId="8" applyFont="1" applyBorder="1" applyAlignment="1">
      <alignment horizontal="center" vertical="center" wrapText="1"/>
    </xf>
    <xf numFmtId="0" fontId="31" fillId="0" borderId="154" xfId="8" applyFont="1" applyBorder="1" applyAlignment="1">
      <alignment horizontal="center" vertical="center" wrapText="1"/>
    </xf>
    <xf numFmtId="0" fontId="30" fillId="0" borderId="27" xfId="8" applyFont="1" applyBorder="1" applyAlignment="1">
      <alignment horizontal="left" vertical="center" wrapText="1"/>
    </xf>
    <xf numFmtId="0" fontId="30" fillId="0" borderId="87" xfId="8" applyFont="1" applyBorder="1" applyAlignment="1">
      <alignment horizontal="left" vertical="center" wrapText="1"/>
    </xf>
    <xf numFmtId="179" fontId="30" fillId="8" borderId="121" xfId="8" applyNumberFormat="1" applyFont="1" applyFill="1" applyBorder="1" applyAlignment="1">
      <alignment horizontal="center" vertical="center" wrapText="1"/>
    </xf>
    <xf numFmtId="179" fontId="30" fillId="8" borderId="25" xfId="8" applyNumberFormat="1" applyFont="1" applyFill="1" applyBorder="1" applyAlignment="1">
      <alignment horizontal="center" vertical="center" wrapText="1"/>
    </xf>
    <xf numFmtId="179" fontId="30" fillId="8" borderId="24" xfId="8" applyNumberFormat="1" applyFont="1" applyFill="1" applyBorder="1" applyAlignment="1">
      <alignment horizontal="center" vertical="center" wrapText="1"/>
    </xf>
    <xf numFmtId="179" fontId="30" fillId="8" borderId="122" xfId="8" applyNumberFormat="1" applyFont="1" applyFill="1" applyBorder="1" applyAlignment="1">
      <alignment horizontal="center" vertical="center" wrapText="1"/>
    </xf>
    <xf numFmtId="179" fontId="31" fillId="8" borderId="144" xfId="8" applyNumberFormat="1" applyFont="1" applyFill="1" applyBorder="1" applyAlignment="1">
      <alignment horizontal="center" vertical="center" wrapText="1"/>
    </xf>
    <xf numFmtId="179" fontId="31" fillId="8" borderId="145" xfId="8" applyNumberFormat="1" applyFont="1" applyFill="1" applyBorder="1" applyAlignment="1">
      <alignment horizontal="center" vertical="center" wrapText="1"/>
    </xf>
    <xf numFmtId="179" fontId="31" fillId="8" borderId="146" xfId="8" applyNumberFormat="1" applyFont="1" applyFill="1" applyBorder="1" applyAlignment="1">
      <alignment horizontal="center" vertical="center" wrapText="1"/>
    </xf>
    <xf numFmtId="179" fontId="31" fillId="8" borderId="141" xfId="8" applyNumberFormat="1" applyFont="1" applyFill="1" applyBorder="1" applyAlignment="1">
      <alignment horizontal="center" vertical="center" wrapText="1"/>
    </xf>
    <xf numFmtId="179" fontId="31" fillId="8" borderId="142" xfId="8" applyNumberFormat="1" applyFont="1" applyFill="1" applyBorder="1" applyAlignment="1">
      <alignment horizontal="center" vertical="center" wrapText="1"/>
    </xf>
    <xf numFmtId="179" fontId="31" fillId="8" borderId="143" xfId="8" applyNumberFormat="1" applyFont="1" applyFill="1" applyBorder="1" applyAlignment="1">
      <alignment horizontal="center" vertical="center" wrapText="1"/>
    </xf>
    <xf numFmtId="179" fontId="31" fillId="8" borderId="152" xfId="8" applyNumberFormat="1" applyFont="1" applyFill="1" applyBorder="1" applyAlignment="1">
      <alignment horizontal="center" vertical="center" wrapText="1"/>
    </xf>
    <xf numFmtId="179" fontId="31" fillId="8" borderId="153" xfId="8" applyNumberFormat="1" applyFont="1" applyFill="1" applyBorder="1" applyAlignment="1">
      <alignment horizontal="center" vertical="center" wrapText="1"/>
    </xf>
    <xf numFmtId="179" fontId="31" fillId="8" borderId="154" xfId="8" applyNumberFormat="1" applyFont="1" applyFill="1" applyBorder="1" applyAlignment="1">
      <alignment horizontal="center" vertical="center" wrapText="1"/>
    </xf>
    <xf numFmtId="0" fontId="26" fillId="7" borderId="66" xfId="8" applyFont="1" applyFill="1" applyBorder="1" applyAlignment="1" applyProtection="1">
      <alignment horizontal="center" vertical="center" wrapText="1"/>
      <protection locked="0"/>
    </xf>
    <xf numFmtId="0" fontId="35" fillId="0" borderId="131" xfId="8" applyFont="1" applyBorder="1" applyAlignment="1">
      <alignment horizontal="center" vertical="center" wrapText="1"/>
    </xf>
    <xf numFmtId="0" fontId="35" fillId="0" borderId="132" xfId="8" applyFont="1" applyBorder="1" applyAlignment="1">
      <alignment horizontal="center" vertical="center" wrapText="1"/>
    </xf>
    <xf numFmtId="0" fontId="35" fillId="0" borderId="133" xfId="8" applyFont="1" applyBorder="1" applyAlignment="1">
      <alignment horizontal="center" vertical="center" wrapText="1"/>
    </xf>
    <xf numFmtId="0" fontId="30" fillId="0" borderId="130" xfId="8" applyFont="1" applyBorder="1" applyAlignment="1">
      <alignment horizontal="left" vertical="center" wrapText="1"/>
    </xf>
    <xf numFmtId="0" fontId="30" fillId="0" borderId="148" xfId="8" applyFont="1" applyBorder="1" applyAlignment="1">
      <alignment horizontal="left" vertical="center" wrapText="1"/>
    </xf>
    <xf numFmtId="0" fontId="30" fillId="0" borderId="28" xfId="8" applyFont="1" applyBorder="1" applyAlignment="1">
      <alignment horizontal="center" vertical="center"/>
    </xf>
    <xf numFmtId="0" fontId="30" fillId="0" borderId="120" xfId="8" applyFont="1" applyBorder="1" applyAlignment="1">
      <alignment horizontal="center" vertical="center"/>
    </xf>
    <xf numFmtId="0" fontId="30" fillId="0" borderId="27" xfId="8" applyFont="1" applyBorder="1" applyAlignment="1">
      <alignment horizontal="center" vertical="center"/>
    </xf>
    <xf numFmtId="0" fontId="30" fillId="0" borderId="87" xfId="8" applyFont="1" applyBorder="1" applyAlignment="1">
      <alignment horizontal="center" vertical="center"/>
    </xf>
    <xf numFmtId="0" fontId="30" fillId="7" borderId="130" xfId="8" applyFont="1" applyFill="1" applyBorder="1" applyAlignment="1" applyProtection="1">
      <alignment horizontal="center" vertical="center"/>
      <protection locked="0"/>
    </xf>
    <xf numFmtId="0" fontId="30" fillId="7" borderId="148" xfId="8" applyFont="1" applyFill="1" applyBorder="1" applyAlignment="1" applyProtection="1">
      <alignment horizontal="center" vertical="center"/>
      <protection locked="0"/>
    </xf>
    <xf numFmtId="0" fontId="30" fillId="0" borderId="7" xfId="8" applyFont="1" applyBorder="1" applyAlignment="1">
      <alignment horizontal="left" vertical="center" wrapText="1"/>
    </xf>
    <xf numFmtId="0" fontId="30" fillId="0" borderId="135" xfId="8" applyFont="1" applyBorder="1" applyAlignment="1">
      <alignment horizontal="left" vertical="center" wrapText="1"/>
    </xf>
    <xf numFmtId="179" fontId="30" fillId="8" borderId="134" xfId="8" applyNumberFormat="1" applyFont="1" applyFill="1" applyBorder="1" applyAlignment="1">
      <alignment horizontal="center" vertical="center" wrapText="1"/>
    </xf>
    <xf numFmtId="179" fontId="30" fillId="8" borderId="92" xfId="8" applyNumberFormat="1" applyFont="1" applyFill="1" applyBorder="1" applyAlignment="1">
      <alignment horizontal="center" vertical="center" wrapText="1"/>
    </xf>
    <xf numFmtId="179" fontId="26" fillId="8" borderId="126" xfId="8" applyNumberFormat="1" applyFont="1" applyFill="1" applyBorder="1" applyAlignment="1">
      <alignment horizontal="center" vertical="center" wrapText="1"/>
    </xf>
    <xf numFmtId="179" fontId="26" fillId="8" borderId="127" xfId="8" applyNumberFormat="1" applyFont="1" applyFill="1" applyBorder="1" applyAlignment="1">
      <alignment horizontal="center" vertical="center" wrapText="1"/>
    </xf>
    <xf numFmtId="179" fontId="26" fillId="8" borderId="128" xfId="8" applyNumberFormat="1" applyFont="1" applyFill="1" applyBorder="1" applyAlignment="1">
      <alignment horizontal="center" vertical="center" wrapText="1"/>
    </xf>
    <xf numFmtId="179" fontId="26" fillId="8" borderId="129" xfId="8" applyNumberFormat="1" applyFont="1" applyFill="1" applyBorder="1" applyAlignment="1">
      <alignment horizontal="center" vertical="center" wrapText="1"/>
    </xf>
    <xf numFmtId="179" fontId="26" fillId="8" borderId="99" xfId="8" applyNumberFormat="1" applyFont="1" applyFill="1" applyBorder="1" applyAlignment="1">
      <alignment horizontal="center" vertical="center" wrapText="1"/>
    </xf>
    <xf numFmtId="179" fontId="26" fillId="8" borderId="100" xfId="8" applyNumberFormat="1" applyFont="1" applyFill="1" applyBorder="1" applyAlignment="1">
      <alignment horizontal="center" vertical="center" wrapText="1"/>
    </xf>
    <xf numFmtId="179" fontId="26" fillId="8" borderId="101" xfId="8" applyNumberFormat="1" applyFont="1" applyFill="1" applyBorder="1" applyAlignment="1">
      <alignment horizontal="center" vertical="center" wrapText="1"/>
    </xf>
    <xf numFmtId="179" fontId="26" fillId="8" borderId="102" xfId="8" applyNumberFormat="1" applyFont="1" applyFill="1" applyBorder="1" applyAlignment="1">
      <alignment horizontal="center" vertical="center" wrapText="1"/>
    </xf>
    <xf numFmtId="179" fontId="26" fillId="8" borderId="159" xfId="8" applyNumberFormat="1" applyFont="1" applyFill="1" applyBorder="1" applyAlignment="1">
      <alignment horizontal="center" vertical="center" wrapText="1"/>
    </xf>
    <xf numFmtId="179" fontId="26" fillId="8" borderId="160" xfId="8" applyNumberFormat="1" applyFont="1" applyFill="1" applyBorder="1" applyAlignment="1">
      <alignment horizontal="center" vertical="center" wrapText="1"/>
    </xf>
    <xf numFmtId="179" fontId="26" fillId="8" borderId="161" xfId="8" applyNumberFormat="1" applyFont="1" applyFill="1" applyBorder="1" applyAlignment="1">
      <alignment horizontal="center" vertical="center" wrapText="1"/>
    </xf>
    <xf numFmtId="179" fontId="26" fillId="8" borderId="162" xfId="8" applyNumberFormat="1" applyFont="1" applyFill="1" applyBorder="1" applyAlignment="1">
      <alignment horizontal="center" vertical="center" wrapText="1"/>
    </xf>
    <xf numFmtId="0" fontId="26" fillId="0" borderId="155" xfId="8" applyFont="1" applyBorder="1" applyAlignment="1">
      <alignment horizontal="center" vertical="center" shrinkToFit="1"/>
    </xf>
    <xf numFmtId="0" fontId="26" fillId="5" borderId="85" xfId="8" applyFont="1" applyFill="1" applyBorder="1" applyAlignment="1" applyProtection="1">
      <alignment horizontal="center" vertical="center" wrapText="1"/>
      <protection locked="0"/>
    </xf>
    <xf numFmtId="0" fontId="26" fillId="5" borderId="18" xfId="8" applyFont="1" applyFill="1" applyBorder="1" applyAlignment="1" applyProtection="1">
      <alignment horizontal="center" vertical="center" shrinkToFit="1"/>
      <protection locked="0"/>
    </xf>
    <xf numFmtId="0" fontId="26" fillId="6" borderId="28" xfId="8" applyFont="1" applyFill="1" applyBorder="1" applyAlignment="1" applyProtection="1">
      <alignment horizontal="center" vertical="center" shrinkToFit="1"/>
      <protection locked="0"/>
    </xf>
    <xf numFmtId="0" fontId="26" fillId="6" borderId="19" xfId="8" applyFont="1" applyFill="1" applyBorder="1" applyAlignment="1" applyProtection="1">
      <alignment horizontal="center" vertical="center" shrinkToFit="1"/>
      <protection locked="0"/>
    </xf>
    <xf numFmtId="0" fontId="34" fillId="0" borderId="156" xfId="8" applyFont="1" applyBorder="1" applyAlignment="1">
      <alignment horizontal="center" vertical="center" wrapText="1"/>
    </xf>
    <xf numFmtId="0" fontId="34" fillId="0" borderId="157" xfId="8" applyFont="1" applyBorder="1" applyAlignment="1">
      <alignment horizontal="center" vertical="center" wrapText="1"/>
    </xf>
    <xf numFmtId="0" fontId="34" fillId="0" borderId="158" xfId="8" applyFont="1" applyBorder="1" applyAlignment="1">
      <alignment horizontal="center" vertical="center" wrapText="1"/>
    </xf>
    <xf numFmtId="0" fontId="42" fillId="8" borderId="1" xfId="8" applyFont="1" applyFill="1" applyBorder="1" applyAlignment="1">
      <alignment horizontal="center" vertical="center"/>
    </xf>
    <xf numFmtId="0" fontId="31" fillId="8" borderId="0" xfId="8" applyFont="1" applyFill="1" applyAlignment="1">
      <alignment horizontal="left" vertical="center" indent="1"/>
    </xf>
    <xf numFmtId="0" fontId="51" fillId="8" borderId="59" xfId="8" applyFont="1" applyFill="1" applyBorder="1" applyAlignment="1">
      <alignment horizontal="center" vertical="center"/>
    </xf>
    <xf numFmtId="0" fontId="51" fillId="8" borderId="36" xfId="8" applyFont="1" applyFill="1" applyBorder="1" applyAlignment="1">
      <alignment horizontal="center" vertical="center"/>
    </xf>
    <xf numFmtId="0" fontId="51" fillId="8" borderId="54" xfId="8" applyFont="1" applyFill="1" applyBorder="1" applyAlignment="1">
      <alignment horizontal="center" vertical="center"/>
    </xf>
    <xf numFmtId="0" fontId="26" fillId="0" borderId="6" xfId="8" applyFont="1" applyBorder="1" applyAlignment="1">
      <alignment horizontal="center" vertical="center"/>
    </xf>
    <xf numFmtId="0" fontId="26" fillId="0" borderId="21" xfId="8" applyFont="1" applyBorder="1" applyAlignment="1">
      <alignment horizontal="center" vertical="center"/>
    </xf>
    <xf numFmtId="0" fontId="26" fillId="0" borderId="22" xfId="8" applyFont="1" applyBorder="1" applyAlignment="1">
      <alignment horizontal="center" vertical="center"/>
    </xf>
    <xf numFmtId="0" fontId="30" fillId="0" borderId="138" xfId="8" applyFont="1" applyBorder="1" applyAlignment="1">
      <alignment horizontal="center" vertical="center" wrapText="1"/>
    </xf>
    <xf numFmtId="0" fontId="30" fillId="0" borderId="139" xfId="8" applyFont="1" applyBorder="1" applyAlignment="1">
      <alignment horizontal="center" vertical="center" wrapText="1"/>
    </xf>
    <xf numFmtId="0" fontId="30" fillId="0" borderId="140" xfId="8" applyFont="1" applyBorder="1" applyAlignment="1">
      <alignment horizontal="center" vertical="center" wrapText="1"/>
    </xf>
    <xf numFmtId="0" fontId="30" fillId="0" borderId="141" xfId="8" applyFont="1" applyBorder="1" applyAlignment="1">
      <alignment horizontal="center" vertical="center" wrapText="1"/>
    </xf>
    <xf numFmtId="0" fontId="30" fillId="0" borderId="142" xfId="8" applyFont="1" applyBorder="1" applyAlignment="1">
      <alignment horizontal="center" vertical="center" wrapText="1"/>
    </xf>
    <xf numFmtId="0" fontId="30" fillId="0" borderId="143" xfId="8" applyFont="1" applyBorder="1" applyAlignment="1">
      <alignment horizontal="center" vertical="center" wrapText="1"/>
    </xf>
    <xf numFmtId="0" fontId="30" fillId="0" borderId="152" xfId="8" applyFont="1" applyBorder="1" applyAlignment="1">
      <alignment horizontal="center" vertical="center" wrapText="1"/>
    </xf>
    <xf numFmtId="0" fontId="30" fillId="0" borderId="153" xfId="8" applyFont="1" applyBorder="1" applyAlignment="1">
      <alignment horizontal="center" vertical="center" wrapText="1"/>
    </xf>
    <xf numFmtId="0" fontId="30" fillId="0" borderId="154" xfId="8" applyFont="1" applyBorder="1" applyAlignment="1">
      <alignment horizontal="center" vertical="center" wrapText="1"/>
    </xf>
    <xf numFmtId="179" fontId="30" fillId="8" borderId="144" xfId="8" applyNumberFormat="1" applyFont="1" applyFill="1" applyBorder="1" applyAlignment="1">
      <alignment horizontal="center" vertical="center" wrapText="1"/>
    </xf>
    <xf numFmtId="179" fontId="30" fillId="8" borderId="145" xfId="8" applyNumberFormat="1" applyFont="1" applyFill="1" applyBorder="1" applyAlignment="1">
      <alignment horizontal="center" vertical="center" wrapText="1"/>
    </xf>
    <xf numFmtId="179" fontId="30" fillId="8" borderId="146" xfId="8" applyNumberFormat="1" applyFont="1" applyFill="1" applyBorder="1" applyAlignment="1">
      <alignment horizontal="center" vertical="center" wrapText="1"/>
    </xf>
    <xf numFmtId="179" fontId="30" fillId="8" borderId="141" xfId="8" applyNumberFormat="1" applyFont="1" applyFill="1" applyBorder="1" applyAlignment="1">
      <alignment horizontal="center" vertical="center" wrapText="1"/>
    </xf>
    <xf numFmtId="179" fontId="30" fillId="8" borderId="142" xfId="8" applyNumberFormat="1" applyFont="1" applyFill="1" applyBorder="1" applyAlignment="1">
      <alignment horizontal="center" vertical="center" wrapText="1"/>
    </xf>
    <xf numFmtId="179" fontId="30" fillId="8" borderId="143" xfId="8" applyNumberFormat="1" applyFont="1" applyFill="1" applyBorder="1" applyAlignment="1">
      <alignment horizontal="center" vertical="center" wrapText="1"/>
    </xf>
    <xf numFmtId="179" fontId="30" fillId="8" borderId="152" xfId="8" applyNumberFormat="1" applyFont="1" applyFill="1" applyBorder="1" applyAlignment="1">
      <alignment horizontal="center" vertical="center" wrapText="1"/>
    </xf>
    <xf numFmtId="179" fontId="30" fillId="8" borderId="153" xfId="8" applyNumberFormat="1" applyFont="1" applyFill="1" applyBorder="1" applyAlignment="1">
      <alignment horizontal="center" vertical="center" wrapText="1"/>
    </xf>
    <xf numFmtId="179" fontId="30" fillId="8" borderId="154" xfId="8" applyNumberFormat="1" applyFont="1" applyFill="1" applyBorder="1" applyAlignment="1">
      <alignment horizontal="center" vertical="center" wrapText="1"/>
    </xf>
    <xf numFmtId="0" fontId="13" fillId="0" borderId="0" xfId="2" applyFont="1" applyBorder="1" applyAlignment="1">
      <alignment horizontal="center" vertical="top" wrapText="1"/>
    </xf>
    <xf numFmtId="0" fontId="13" fillId="0" borderId="0" xfId="2" applyFont="1" applyBorder="1" applyAlignment="1">
      <alignment vertical="top" wrapText="1"/>
    </xf>
    <xf numFmtId="0" fontId="6" fillId="0" borderId="1" xfId="2" applyFont="1" applyBorder="1" applyAlignment="1">
      <alignment horizontal="center" vertical="center" wrapText="1"/>
    </xf>
    <xf numFmtId="0" fontId="8" fillId="0" borderId="11" xfId="2" applyFont="1" applyBorder="1" applyAlignment="1">
      <alignment horizontal="left" vertical="center" wrapText="1"/>
    </xf>
    <xf numFmtId="0" fontId="7" fillId="0" borderId="11" xfId="2" applyFont="1" applyBorder="1" applyAlignment="1">
      <alignment horizontal="center" vertical="center"/>
    </xf>
    <xf numFmtId="0" fontId="7" fillId="0" borderId="18" xfId="2" applyFont="1" applyBorder="1" applyAlignment="1">
      <alignment horizontal="center" vertical="center"/>
    </xf>
    <xf numFmtId="0" fontId="8" fillId="0" borderId="1" xfId="2" applyFont="1" applyBorder="1" applyAlignment="1">
      <alignment vertical="center" wrapText="1"/>
    </xf>
    <xf numFmtId="0" fontId="7" fillId="0" borderId="1" xfId="2" applyFont="1" applyBorder="1" applyAlignment="1">
      <alignment horizontal="left" vertical="center"/>
    </xf>
    <xf numFmtId="0" fontId="10" fillId="0" borderId="25" xfId="2" applyFont="1" applyBorder="1" applyAlignment="1">
      <alignment horizontal="center" vertical="center" shrinkToFit="1"/>
    </xf>
    <xf numFmtId="0" fontId="8" fillId="0" borderId="1" xfId="2" applyFont="1" applyBorder="1" applyAlignment="1">
      <alignment horizontal="left" vertical="center" wrapText="1"/>
    </xf>
    <xf numFmtId="0" fontId="7" fillId="0" borderId="0" xfId="2" applyFont="1" applyBorder="1" applyAlignment="1">
      <alignment horizontal="center" vertical="center"/>
    </xf>
    <xf numFmtId="0" fontId="40" fillId="0" borderId="0" xfId="2" applyFont="1" applyBorder="1" applyAlignment="1">
      <alignment horizontal="center" vertical="center" wrapText="1"/>
    </xf>
    <xf numFmtId="0" fontId="6" fillId="0" borderId="0" xfId="2" applyFont="1" applyBorder="1" applyAlignment="1">
      <alignment horizontal="center" vertical="center" wrapText="1"/>
    </xf>
    <xf numFmtId="0" fontId="7" fillId="0" borderId="11" xfId="2" applyFont="1" applyBorder="1" applyAlignment="1">
      <alignment horizontal="left" vertical="center"/>
    </xf>
    <xf numFmtId="0" fontId="13" fillId="3" borderId="60" xfId="1" applyFont="1" applyFill="1" applyBorder="1" applyAlignment="1">
      <alignment horizontal="center" vertical="center" shrinkToFit="1"/>
    </xf>
    <xf numFmtId="177" fontId="2" fillId="3" borderId="35" xfId="1" applyNumberFormat="1" applyFont="1" applyFill="1" applyBorder="1" applyAlignment="1">
      <alignment horizontal="right" vertical="center"/>
    </xf>
    <xf numFmtId="0" fontId="24" fillId="0" borderId="0" xfId="1" applyFont="1" applyBorder="1" applyAlignment="1">
      <alignment horizontal="right" vertical="center"/>
    </xf>
    <xf numFmtId="0" fontId="5" fillId="0" borderId="0" xfId="1" applyFont="1" applyBorder="1" applyAlignment="1">
      <alignment horizontal="right" vertical="center"/>
    </xf>
    <xf numFmtId="0" fontId="3" fillId="0" borderId="11" xfId="1" applyFont="1" applyBorder="1" applyAlignment="1">
      <alignment horizontal="left" vertical="center"/>
    </xf>
    <xf numFmtId="0" fontId="20" fillId="0" borderId="0" xfId="1" applyFont="1" applyBorder="1" applyAlignment="1">
      <alignment horizontal="center" vertical="center"/>
    </xf>
    <xf numFmtId="0" fontId="3" fillId="0" borderId="1" xfId="1" applyFont="1" applyBorder="1" applyAlignment="1">
      <alignment horizontal="center" vertical="center"/>
    </xf>
    <xf numFmtId="0" fontId="19" fillId="0" borderId="11" xfId="1" applyFont="1" applyBorder="1" applyAlignment="1">
      <alignment horizontal="center" vertical="center"/>
    </xf>
    <xf numFmtId="0" fontId="19" fillId="0" borderId="5" xfId="1" applyFont="1" applyBorder="1" applyAlignment="1">
      <alignment horizontal="center" vertical="center"/>
    </xf>
  </cellXfs>
  <cellStyles count="10">
    <cellStyle name="桁区切り 2" xfId="5" xr:uid="{00000000-0005-0000-0000-000000000000}"/>
    <cellStyle name="桁区切り 3" xfId="9" xr:uid="{E3E6CD70-F9FD-4E4D-9C23-8074BF883B8A}"/>
    <cellStyle name="説明文" xfId="1" builtinId="53" customBuiltin="1"/>
    <cellStyle name="説明文 2" xfId="3" xr:uid="{00000000-0005-0000-0000-000002000000}"/>
    <cellStyle name="標準" xfId="0" builtinId="0"/>
    <cellStyle name="標準 2" xfId="2" xr:uid="{00000000-0005-0000-0000-000004000000}"/>
    <cellStyle name="標準 2 2" xfId="7" xr:uid="{00000000-0005-0000-0000-000005000000}"/>
    <cellStyle name="標準 3" xfId="4" xr:uid="{00000000-0005-0000-0000-000006000000}"/>
    <cellStyle name="標準 4" xfId="6" xr:uid="{00000000-0005-0000-0000-000007000000}"/>
    <cellStyle name="標準 5" xfId="8" xr:uid="{BAA2843F-785B-4B1E-A129-8240C2BDE0F2}"/>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6</xdr:col>
      <xdr:colOff>391320</xdr:colOff>
      <xdr:row>0</xdr:row>
      <xdr:rowOff>0</xdr:rowOff>
    </xdr:from>
    <xdr:to>
      <xdr:col>6</xdr:col>
      <xdr:colOff>1257840</xdr:colOff>
      <xdr:row>0</xdr:row>
      <xdr:rowOff>360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982800" y="0"/>
          <a:ext cx="86652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1934280</xdr:colOff>
      <xdr:row>0</xdr:row>
      <xdr:rowOff>0</xdr:rowOff>
    </xdr:from>
    <xdr:to>
      <xdr:col>6</xdr:col>
      <xdr:colOff>790920</xdr:colOff>
      <xdr:row>0</xdr:row>
      <xdr:rowOff>360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6829920" y="0"/>
          <a:ext cx="355248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1381680</xdr:colOff>
      <xdr:row>0</xdr:row>
      <xdr:rowOff>0</xdr:rowOff>
    </xdr:from>
    <xdr:to>
      <xdr:col>5</xdr:col>
      <xdr:colOff>75600</xdr:colOff>
      <xdr:row>0</xdr:row>
      <xdr:rowOff>360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6277320" y="0"/>
          <a:ext cx="78948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1477080</xdr:colOff>
      <xdr:row>0</xdr:row>
      <xdr:rowOff>0</xdr:rowOff>
    </xdr:from>
    <xdr:to>
      <xdr:col>5</xdr:col>
      <xdr:colOff>66240</xdr:colOff>
      <xdr:row>0</xdr:row>
      <xdr:rowOff>360</xdr:rowOff>
    </xdr:to>
    <xdr:sp macro="" textlink="">
      <xdr:nvSpPr>
        <xdr:cNvPr id="10" name="CustomShape 1">
          <a:extLst>
            <a:ext uri="{FF2B5EF4-FFF2-40B4-BE49-F238E27FC236}">
              <a16:creationId xmlns:a16="http://schemas.microsoft.com/office/drawing/2014/main" id="{00000000-0008-0000-0000-00000A000000}"/>
            </a:ext>
          </a:extLst>
        </xdr:cNvPr>
        <xdr:cNvSpPr/>
      </xdr:nvSpPr>
      <xdr:spPr>
        <a:xfrm>
          <a:off x="6372720" y="0"/>
          <a:ext cx="684720" cy="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1553400</xdr:colOff>
      <xdr:row>0</xdr:row>
      <xdr:rowOff>0</xdr:rowOff>
    </xdr:from>
    <xdr:to>
      <xdr:col>5</xdr:col>
      <xdr:colOff>555</xdr:colOff>
      <xdr:row>0</xdr:row>
      <xdr:rowOff>360</xdr:rowOff>
    </xdr:to>
    <xdr:sp macro="" textlink="">
      <xdr:nvSpPr>
        <xdr:cNvPr id="11" name="CustomShape 1">
          <a:extLst>
            <a:ext uri="{FF2B5EF4-FFF2-40B4-BE49-F238E27FC236}">
              <a16:creationId xmlns:a16="http://schemas.microsoft.com/office/drawing/2014/main" id="{00000000-0008-0000-0000-00000B000000}"/>
            </a:ext>
          </a:extLst>
        </xdr:cNvPr>
        <xdr:cNvSpPr/>
      </xdr:nvSpPr>
      <xdr:spPr>
        <a:xfrm>
          <a:off x="6449040" y="0"/>
          <a:ext cx="514080" cy="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391320</xdr:colOff>
      <xdr:row>0</xdr:row>
      <xdr:rowOff>0</xdr:rowOff>
    </xdr:from>
    <xdr:to>
      <xdr:col>7</xdr:col>
      <xdr:colOff>19590</xdr:colOff>
      <xdr:row>0</xdr:row>
      <xdr:rowOff>360</xdr:rowOff>
    </xdr:to>
    <xdr:sp macro="" textlink="">
      <xdr:nvSpPr>
        <xdr:cNvPr id="12" name="CustomShape 1">
          <a:extLst>
            <a:ext uri="{FF2B5EF4-FFF2-40B4-BE49-F238E27FC236}">
              <a16:creationId xmlns:a16="http://schemas.microsoft.com/office/drawing/2014/main" id="{00000000-0008-0000-0200-00000C000000}"/>
            </a:ext>
          </a:extLst>
        </xdr:cNvPr>
        <xdr:cNvSpPr/>
      </xdr:nvSpPr>
      <xdr:spPr>
        <a:xfrm>
          <a:off x="10611360" y="0"/>
          <a:ext cx="86652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1933560</xdr:colOff>
      <xdr:row>0</xdr:row>
      <xdr:rowOff>0</xdr:rowOff>
    </xdr:from>
    <xdr:to>
      <xdr:col>5</xdr:col>
      <xdr:colOff>3048345</xdr:colOff>
      <xdr:row>0</xdr:row>
      <xdr:rowOff>360</xdr:rowOff>
    </xdr:to>
    <xdr:sp macro="" textlink="">
      <xdr:nvSpPr>
        <xdr:cNvPr id="13" name="CustomShape 1">
          <a:extLst>
            <a:ext uri="{FF2B5EF4-FFF2-40B4-BE49-F238E27FC236}">
              <a16:creationId xmlns:a16="http://schemas.microsoft.com/office/drawing/2014/main" id="{00000000-0008-0000-0200-00000D000000}"/>
            </a:ext>
          </a:extLst>
        </xdr:cNvPr>
        <xdr:cNvSpPr/>
      </xdr:nvSpPr>
      <xdr:spPr>
        <a:xfrm>
          <a:off x="6972120" y="0"/>
          <a:ext cx="403884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1380960</xdr:colOff>
      <xdr:row>0</xdr:row>
      <xdr:rowOff>0</xdr:rowOff>
    </xdr:from>
    <xdr:to>
      <xdr:col>4</xdr:col>
      <xdr:colOff>1913985</xdr:colOff>
      <xdr:row>0</xdr:row>
      <xdr:rowOff>360</xdr:rowOff>
    </xdr:to>
    <xdr:sp macro="" textlink="">
      <xdr:nvSpPr>
        <xdr:cNvPr id="14" name="CustomShape 1">
          <a:extLst>
            <a:ext uri="{FF2B5EF4-FFF2-40B4-BE49-F238E27FC236}">
              <a16:creationId xmlns:a16="http://schemas.microsoft.com/office/drawing/2014/main" id="{00000000-0008-0000-0200-00000E000000}"/>
            </a:ext>
          </a:extLst>
        </xdr:cNvPr>
        <xdr:cNvSpPr/>
      </xdr:nvSpPr>
      <xdr:spPr>
        <a:xfrm>
          <a:off x="6419520" y="0"/>
          <a:ext cx="790200" cy="360"/>
        </a:xfrm>
        <a:prstGeom prst="foldedCorner">
          <a:avLst>
            <a:gd name="adj" fmla="val 12500"/>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xdr:col>
      <xdr:colOff>1047600</xdr:colOff>
      <xdr:row>0</xdr:row>
      <xdr:rowOff>0</xdr:rowOff>
    </xdr:from>
    <xdr:to>
      <xdr:col>6</xdr:col>
      <xdr:colOff>524160</xdr:colOff>
      <xdr:row>0</xdr:row>
      <xdr:rowOff>360</xdr:rowOff>
    </xdr:to>
    <xdr:sp macro="" textlink="">
      <xdr:nvSpPr>
        <xdr:cNvPr id="18" name="CustomShape 1">
          <a:extLst>
            <a:ext uri="{FF2B5EF4-FFF2-40B4-BE49-F238E27FC236}">
              <a16:creationId xmlns:a16="http://schemas.microsoft.com/office/drawing/2014/main" id="{00000000-0008-0000-0200-000012000000}"/>
            </a:ext>
          </a:extLst>
        </xdr:cNvPr>
        <xdr:cNvSpPr/>
      </xdr:nvSpPr>
      <xdr:spPr>
        <a:xfrm>
          <a:off x="1485720" y="0"/>
          <a:ext cx="10401480" cy="360"/>
        </a:xfrm>
        <a:prstGeom prst="rect">
          <a:avLst/>
        </a:prstGeom>
        <a:noFill/>
        <a:ln w="12600" cap="rnd">
          <a:solidFill>
            <a:srgbClr val="000000"/>
          </a:solidFill>
          <a:custDash>
            <a:ds d="100000" sp="100000"/>
          </a:custDash>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1476360</xdr:colOff>
      <xdr:row>0</xdr:row>
      <xdr:rowOff>0</xdr:rowOff>
    </xdr:from>
    <xdr:to>
      <xdr:col>4</xdr:col>
      <xdr:colOff>1914150</xdr:colOff>
      <xdr:row>0</xdr:row>
      <xdr:rowOff>360</xdr:rowOff>
    </xdr:to>
    <xdr:sp macro="" textlink="">
      <xdr:nvSpPr>
        <xdr:cNvPr id="20" name="CustomShape 1">
          <a:extLst>
            <a:ext uri="{FF2B5EF4-FFF2-40B4-BE49-F238E27FC236}">
              <a16:creationId xmlns:a16="http://schemas.microsoft.com/office/drawing/2014/main" id="{00000000-0008-0000-0200-000014000000}"/>
            </a:ext>
          </a:extLst>
        </xdr:cNvPr>
        <xdr:cNvSpPr/>
      </xdr:nvSpPr>
      <xdr:spPr>
        <a:xfrm>
          <a:off x="6514920" y="0"/>
          <a:ext cx="685440" cy="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1552680</xdr:colOff>
      <xdr:row>0</xdr:row>
      <xdr:rowOff>0</xdr:rowOff>
    </xdr:from>
    <xdr:to>
      <xdr:col>4</xdr:col>
      <xdr:colOff>1914360</xdr:colOff>
      <xdr:row>0</xdr:row>
      <xdr:rowOff>360</xdr:rowOff>
    </xdr:to>
    <xdr:sp macro="" textlink="">
      <xdr:nvSpPr>
        <xdr:cNvPr id="21" name="CustomShape 1">
          <a:extLst>
            <a:ext uri="{FF2B5EF4-FFF2-40B4-BE49-F238E27FC236}">
              <a16:creationId xmlns:a16="http://schemas.microsoft.com/office/drawing/2014/main" id="{00000000-0008-0000-0200-000015000000}"/>
            </a:ext>
          </a:extLst>
        </xdr:cNvPr>
        <xdr:cNvSpPr/>
      </xdr:nvSpPr>
      <xdr:spPr>
        <a:xfrm>
          <a:off x="6591240" y="0"/>
          <a:ext cx="514080" cy="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1123920</xdr:colOff>
      <xdr:row>0</xdr:row>
      <xdr:rowOff>0</xdr:rowOff>
    </xdr:from>
    <xdr:to>
      <xdr:col>4</xdr:col>
      <xdr:colOff>1609560</xdr:colOff>
      <xdr:row>0</xdr:row>
      <xdr:rowOff>0</xdr:rowOff>
    </xdr:to>
    <xdr:sp macro="" textlink="">
      <xdr:nvSpPr>
        <xdr:cNvPr id="22" name="Line 1">
          <a:extLst>
            <a:ext uri="{FF2B5EF4-FFF2-40B4-BE49-F238E27FC236}">
              <a16:creationId xmlns:a16="http://schemas.microsoft.com/office/drawing/2014/main" id="{00000000-0008-0000-0200-000016000000}"/>
            </a:ext>
          </a:extLst>
        </xdr:cNvPr>
        <xdr:cNvSpPr/>
      </xdr:nvSpPr>
      <xdr:spPr>
        <a:xfrm>
          <a:off x="6162480" y="0"/>
          <a:ext cx="48564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A5340B24-9269-445F-B9D9-060AA04155AC}"/>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3004935B-1296-4AF3-9515-4F2CF712BD4E}"/>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DCA8E698-9D37-42D1-95E9-804BA57875ED}"/>
            </a:ext>
          </a:extLst>
        </xdr:cNvPr>
        <xdr:cNvSpPr/>
      </xdr:nvSpPr>
      <xdr:spPr>
        <a:xfrm>
          <a:off x="240030" y="16508730"/>
          <a:ext cx="1258062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ECA2306-1A0F-4598-A5B2-1DB97948E6A1}"/>
            </a:ext>
          </a:extLst>
        </xdr:cNvPr>
        <xdr:cNvSpPr/>
      </xdr:nvSpPr>
      <xdr:spPr>
        <a:xfrm>
          <a:off x="0" y="482781"/>
          <a:ext cx="1241879" cy="328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CB266C38-94E9-4222-B2BF-693C526E0F9F}"/>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190440</xdr:colOff>
      <xdr:row>4</xdr:row>
      <xdr:rowOff>9360</xdr:rowOff>
    </xdr:from>
    <xdr:to>
      <xdr:col>24</xdr:col>
      <xdr:colOff>200025</xdr:colOff>
      <xdr:row>5</xdr:row>
      <xdr:rowOff>28800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1104840" y="714210"/>
          <a:ext cx="3991035" cy="371865"/>
        </a:xfrm>
        <a:prstGeom prst="bracketPair">
          <a:avLst>
            <a:gd name="adj" fmla="val 1266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277/Desktop/3-3_&#27161;&#28310;&#27096;&#24335;1-2%20&#21220;&#21209;&#34920;&#12288;&#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MK11"/>
  <sheetViews>
    <sheetView topLeftCell="A4" zoomScaleNormal="100" zoomScalePageLayoutView="60" workbookViewId="0">
      <selection activeCell="M6" sqref="M6"/>
    </sheetView>
  </sheetViews>
  <sheetFormatPr defaultRowHeight="13.2"/>
  <cols>
    <col min="1" max="2" width="2.33203125" style="1"/>
    <col min="3" max="3" width="28.77734375" style="2" customWidth="1"/>
    <col min="4" max="4" width="32" style="3" customWidth="1"/>
    <col min="5" max="5" width="23.6640625" style="2"/>
    <col min="6" max="6" width="29.21875" style="2"/>
    <col min="7" max="7" width="19.33203125" style="1" customWidth="1"/>
    <col min="8" max="8" width="1.33203125" style="1"/>
    <col min="9" max="1025" width="9" style="1"/>
  </cols>
  <sheetData>
    <row r="1" spans="1:1025" s="4" customFormat="1">
      <c r="E1" s="5"/>
      <c r="F1" s="5"/>
    </row>
    <row r="2" spans="1:1025" s="6" customFormat="1" ht="22.8">
      <c r="C2" s="367" t="s">
        <v>0</v>
      </c>
      <c r="D2" s="367"/>
      <c r="E2" s="367"/>
      <c r="F2" s="367"/>
      <c r="G2" s="367"/>
    </row>
    <row r="3" spans="1:1025">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5" ht="27" customHeight="1">
      <c r="A4"/>
      <c r="B4"/>
      <c r="C4" s="7" t="s">
        <v>1</v>
      </c>
      <c r="D4"/>
      <c r="E4" s="368"/>
      <c r="F4" s="368"/>
      <c r="G4" s="368"/>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5" ht="23.25" customHeight="1">
      <c r="A5"/>
      <c r="B5"/>
      <c r="C5" s="9" t="s">
        <v>2</v>
      </c>
      <c r="D5"/>
      <c r="E5" s="8"/>
      <c r="F5" s="8"/>
      <c r="G5" s="8"/>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5" s="10" customFormat="1" ht="27.75" customHeight="1">
      <c r="C6" s="369" t="s">
        <v>3</v>
      </c>
      <c r="D6" s="369" t="s">
        <v>4</v>
      </c>
      <c r="E6" s="369" t="s">
        <v>5</v>
      </c>
      <c r="F6" s="369"/>
      <c r="G6" s="369" t="s">
        <v>6</v>
      </c>
    </row>
    <row r="7" spans="1:1025" ht="27.75" customHeight="1">
      <c r="A7" s="10"/>
      <c r="B7" s="10"/>
      <c r="C7" s="369"/>
      <c r="D7" s="369"/>
      <c r="E7" s="11" t="s">
        <v>7</v>
      </c>
      <c r="F7" s="11" t="s">
        <v>8</v>
      </c>
      <c r="G7" s="369"/>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5" ht="51.75" customHeight="1">
      <c r="A8" s="10"/>
      <c r="B8" s="10"/>
      <c r="C8" s="370" t="s">
        <v>187</v>
      </c>
      <c r="D8" s="376" t="s">
        <v>183</v>
      </c>
      <c r="E8" s="373" t="s">
        <v>9</v>
      </c>
      <c r="F8" s="374" t="s">
        <v>188</v>
      </c>
      <c r="G8" s="373" t="s">
        <v>9</v>
      </c>
      <c r="H8"/>
      <c r="I8" s="191"/>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s="6"/>
    </row>
    <row r="9" spans="1:1025" ht="69" customHeight="1">
      <c r="A9" s="10"/>
      <c r="B9" s="10"/>
      <c r="C9" s="371"/>
      <c r="D9" s="377"/>
      <c r="E9" s="372"/>
      <c r="F9" s="375"/>
      <c r="G9" s="372"/>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5" ht="75.75" customHeight="1">
      <c r="A10" s="10"/>
      <c r="B10" s="10"/>
      <c r="C10" s="372"/>
      <c r="D10" s="186" t="s">
        <v>177</v>
      </c>
      <c r="E10" s="187" t="s">
        <v>178</v>
      </c>
      <c r="F10" s="188" t="s">
        <v>182</v>
      </c>
      <c r="G10" s="151" t="s">
        <v>9</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s="6"/>
    </row>
    <row r="11" spans="1:1025" s="2" customFormat="1" ht="13.5" customHeight="1">
      <c r="C11" s="366"/>
      <c r="D11" s="366"/>
      <c r="E11" s="366"/>
      <c r="F11" s="366"/>
      <c r="G11" s="366"/>
    </row>
  </sheetData>
  <mergeCells count="12">
    <mergeCell ref="C11:G11"/>
    <mergeCell ref="C2:G2"/>
    <mergeCell ref="E4:G4"/>
    <mergeCell ref="C6:C7"/>
    <mergeCell ref="D6:D7"/>
    <mergeCell ref="E6:F6"/>
    <mergeCell ref="G6:G7"/>
    <mergeCell ref="C8:C10"/>
    <mergeCell ref="E8:E9"/>
    <mergeCell ref="F8:F9"/>
    <mergeCell ref="G8:G9"/>
    <mergeCell ref="D8:D9"/>
  </mergeCells>
  <phoneticPr fontId="21"/>
  <printOptions horizontalCentered="1"/>
  <pageMargins left="0.39374999999999999" right="0.23611111111111099" top="0.55138888888888904" bottom="0.39374999999999999" header="0.51180555555555496" footer="0.51180555555555496"/>
  <pageSetup paperSize="9" firstPageNumber="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Y56"/>
  <sheetViews>
    <sheetView view="pageBreakPreview" zoomScale="106" zoomScaleNormal="100" zoomScaleSheetLayoutView="106" workbookViewId="0">
      <selection activeCell="D10" sqref="D10"/>
    </sheetView>
  </sheetViews>
  <sheetFormatPr defaultColWidth="3.44140625" defaultRowHeight="13.2"/>
  <cols>
    <col min="1" max="1" width="2.33203125" style="152" customWidth="1"/>
    <col min="2" max="2" width="3" style="154" customWidth="1"/>
    <col min="3" max="7" width="3.44140625" style="152"/>
    <col min="8" max="25" width="4.44140625" style="152" customWidth="1"/>
    <col min="26" max="256" width="3.44140625" style="152"/>
    <col min="257" max="257" width="2.33203125" style="152" customWidth="1"/>
    <col min="258" max="258" width="3" style="152" customWidth="1"/>
    <col min="259" max="263" width="3.44140625" style="152"/>
    <col min="264" max="281" width="4.44140625" style="152" customWidth="1"/>
    <col min="282" max="512" width="3.44140625" style="152"/>
    <col min="513" max="513" width="2.33203125" style="152" customWidth="1"/>
    <col min="514" max="514" width="3" style="152" customWidth="1"/>
    <col min="515" max="519" width="3.44140625" style="152"/>
    <col min="520" max="537" width="4.44140625" style="152" customWidth="1"/>
    <col min="538" max="768" width="3.44140625" style="152"/>
    <col min="769" max="769" width="2.33203125" style="152" customWidth="1"/>
    <col min="770" max="770" width="3" style="152" customWidth="1"/>
    <col min="771" max="775" width="3.44140625" style="152"/>
    <col min="776" max="793" width="4.44140625" style="152" customWidth="1"/>
    <col min="794" max="1024" width="3.44140625" style="152"/>
    <col min="1025" max="1025" width="2.33203125" style="152" customWidth="1"/>
    <col min="1026" max="1026" width="3" style="152" customWidth="1"/>
    <col min="1027" max="1031" width="3.44140625" style="152"/>
    <col min="1032" max="1049" width="4.44140625" style="152" customWidth="1"/>
    <col min="1050" max="1280" width="3.44140625" style="152"/>
    <col min="1281" max="1281" width="2.33203125" style="152" customWidth="1"/>
    <col min="1282" max="1282" width="3" style="152" customWidth="1"/>
    <col min="1283" max="1287" width="3.44140625" style="152"/>
    <col min="1288" max="1305" width="4.44140625" style="152" customWidth="1"/>
    <col min="1306" max="1536" width="3.44140625" style="152"/>
    <col min="1537" max="1537" width="2.33203125" style="152" customWidth="1"/>
    <col min="1538" max="1538" width="3" style="152" customWidth="1"/>
    <col min="1539" max="1543" width="3.44140625" style="152"/>
    <col min="1544" max="1561" width="4.44140625" style="152" customWidth="1"/>
    <col min="1562" max="1792" width="3.44140625" style="152"/>
    <col min="1793" max="1793" width="2.33203125" style="152" customWidth="1"/>
    <col min="1794" max="1794" width="3" style="152" customWidth="1"/>
    <col min="1795" max="1799" width="3.44140625" style="152"/>
    <col min="1800" max="1817" width="4.44140625" style="152" customWidth="1"/>
    <col min="1818" max="2048" width="3.44140625" style="152"/>
    <col min="2049" max="2049" width="2.33203125" style="152" customWidth="1"/>
    <col min="2050" max="2050" width="3" style="152" customWidth="1"/>
    <col min="2051" max="2055" width="3.44140625" style="152"/>
    <col min="2056" max="2073" width="4.44140625" style="152" customWidth="1"/>
    <col min="2074" max="2304" width="3.44140625" style="152"/>
    <col min="2305" max="2305" width="2.33203125" style="152" customWidth="1"/>
    <col min="2306" max="2306" width="3" style="152" customWidth="1"/>
    <col min="2307" max="2311" width="3.44140625" style="152"/>
    <col min="2312" max="2329" width="4.44140625" style="152" customWidth="1"/>
    <col min="2330" max="2560" width="3.44140625" style="152"/>
    <col min="2561" max="2561" width="2.33203125" style="152" customWidth="1"/>
    <col min="2562" max="2562" width="3" style="152" customWidth="1"/>
    <col min="2563" max="2567" width="3.44140625" style="152"/>
    <col min="2568" max="2585" width="4.44140625" style="152" customWidth="1"/>
    <col min="2586" max="2816" width="3.44140625" style="152"/>
    <col min="2817" max="2817" width="2.33203125" style="152" customWidth="1"/>
    <col min="2818" max="2818" width="3" style="152" customWidth="1"/>
    <col min="2819" max="2823" width="3.44140625" style="152"/>
    <col min="2824" max="2841" width="4.44140625" style="152" customWidth="1"/>
    <col min="2842" max="3072" width="3.44140625" style="152"/>
    <col min="3073" max="3073" width="2.33203125" style="152" customWidth="1"/>
    <col min="3074" max="3074" width="3" style="152" customWidth="1"/>
    <col min="3075" max="3079" width="3.44140625" style="152"/>
    <col min="3080" max="3097" width="4.44140625" style="152" customWidth="1"/>
    <col min="3098" max="3328" width="3.44140625" style="152"/>
    <col min="3329" max="3329" width="2.33203125" style="152" customWidth="1"/>
    <col min="3330" max="3330" width="3" style="152" customWidth="1"/>
    <col min="3331" max="3335" width="3.44140625" style="152"/>
    <col min="3336" max="3353" width="4.44140625" style="152" customWidth="1"/>
    <col min="3354" max="3584" width="3.44140625" style="152"/>
    <col min="3585" max="3585" width="2.33203125" style="152" customWidth="1"/>
    <col min="3586" max="3586" width="3" style="152" customWidth="1"/>
    <col min="3587" max="3591" width="3.44140625" style="152"/>
    <col min="3592" max="3609" width="4.44140625" style="152" customWidth="1"/>
    <col min="3610" max="3840" width="3.44140625" style="152"/>
    <col min="3841" max="3841" width="2.33203125" style="152" customWidth="1"/>
    <col min="3842" max="3842" width="3" style="152" customWidth="1"/>
    <col min="3843" max="3847" width="3.44140625" style="152"/>
    <col min="3848" max="3865" width="4.44140625" style="152" customWidth="1"/>
    <col min="3866" max="4096" width="3.44140625" style="152"/>
    <col min="4097" max="4097" width="2.33203125" style="152" customWidth="1"/>
    <col min="4098" max="4098" width="3" style="152" customWidth="1"/>
    <col min="4099" max="4103" width="3.44140625" style="152"/>
    <col min="4104" max="4121" width="4.44140625" style="152" customWidth="1"/>
    <col min="4122" max="4352" width="3.44140625" style="152"/>
    <col min="4353" max="4353" width="2.33203125" style="152" customWidth="1"/>
    <col min="4354" max="4354" width="3" style="152" customWidth="1"/>
    <col min="4355" max="4359" width="3.44140625" style="152"/>
    <col min="4360" max="4377" width="4.44140625" style="152" customWidth="1"/>
    <col min="4378" max="4608" width="3.44140625" style="152"/>
    <col min="4609" max="4609" width="2.33203125" style="152" customWidth="1"/>
    <col min="4610" max="4610" width="3" style="152" customWidth="1"/>
    <col min="4611" max="4615" width="3.44140625" style="152"/>
    <col min="4616" max="4633" width="4.44140625" style="152" customWidth="1"/>
    <col min="4634" max="4864" width="3.44140625" style="152"/>
    <col min="4865" max="4865" width="2.33203125" style="152" customWidth="1"/>
    <col min="4866" max="4866" width="3" style="152" customWidth="1"/>
    <col min="4867" max="4871" width="3.44140625" style="152"/>
    <col min="4872" max="4889" width="4.44140625" style="152" customWidth="1"/>
    <col min="4890" max="5120" width="3.44140625" style="152"/>
    <col min="5121" max="5121" width="2.33203125" style="152" customWidth="1"/>
    <col min="5122" max="5122" width="3" style="152" customWidth="1"/>
    <col min="5123" max="5127" width="3.44140625" style="152"/>
    <col min="5128" max="5145" width="4.44140625" style="152" customWidth="1"/>
    <col min="5146" max="5376" width="3.44140625" style="152"/>
    <col min="5377" max="5377" width="2.33203125" style="152" customWidth="1"/>
    <col min="5378" max="5378" width="3" style="152" customWidth="1"/>
    <col min="5379" max="5383" width="3.44140625" style="152"/>
    <col min="5384" max="5401" width="4.44140625" style="152" customWidth="1"/>
    <col min="5402" max="5632" width="3.44140625" style="152"/>
    <col min="5633" max="5633" width="2.33203125" style="152" customWidth="1"/>
    <col min="5634" max="5634" width="3" style="152" customWidth="1"/>
    <col min="5635" max="5639" width="3.44140625" style="152"/>
    <col min="5640" max="5657" width="4.44140625" style="152" customWidth="1"/>
    <col min="5658" max="5888" width="3.44140625" style="152"/>
    <col min="5889" max="5889" width="2.33203125" style="152" customWidth="1"/>
    <col min="5890" max="5890" width="3" style="152" customWidth="1"/>
    <col min="5891" max="5895" width="3.44140625" style="152"/>
    <col min="5896" max="5913" width="4.44140625" style="152" customWidth="1"/>
    <col min="5914" max="6144" width="3.44140625" style="152"/>
    <col min="6145" max="6145" width="2.33203125" style="152" customWidth="1"/>
    <col min="6146" max="6146" width="3" style="152" customWidth="1"/>
    <col min="6147" max="6151" width="3.44140625" style="152"/>
    <col min="6152" max="6169" width="4.44140625" style="152" customWidth="1"/>
    <col min="6170" max="6400" width="3.44140625" style="152"/>
    <col min="6401" max="6401" width="2.33203125" style="152" customWidth="1"/>
    <col min="6402" max="6402" width="3" style="152" customWidth="1"/>
    <col min="6403" max="6407" width="3.44140625" style="152"/>
    <col min="6408" max="6425" width="4.44140625" style="152" customWidth="1"/>
    <col min="6426" max="6656" width="3.44140625" style="152"/>
    <col min="6657" max="6657" width="2.33203125" style="152" customWidth="1"/>
    <col min="6658" max="6658" width="3" style="152" customWidth="1"/>
    <col min="6659" max="6663" width="3.44140625" style="152"/>
    <col min="6664" max="6681" width="4.44140625" style="152" customWidth="1"/>
    <col min="6682" max="6912" width="3.44140625" style="152"/>
    <col min="6913" max="6913" width="2.33203125" style="152" customWidth="1"/>
    <col min="6914" max="6914" width="3" style="152" customWidth="1"/>
    <col min="6915" max="6919" width="3.44140625" style="152"/>
    <col min="6920" max="6937" width="4.44140625" style="152" customWidth="1"/>
    <col min="6938" max="7168" width="3.44140625" style="152"/>
    <col min="7169" max="7169" width="2.33203125" style="152" customWidth="1"/>
    <col min="7170" max="7170" width="3" style="152" customWidth="1"/>
    <col min="7171" max="7175" width="3.44140625" style="152"/>
    <col min="7176" max="7193" width="4.44140625" style="152" customWidth="1"/>
    <col min="7194" max="7424" width="3.44140625" style="152"/>
    <col min="7425" max="7425" width="2.33203125" style="152" customWidth="1"/>
    <col min="7426" max="7426" width="3" style="152" customWidth="1"/>
    <col min="7427" max="7431" width="3.44140625" style="152"/>
    <col min="7432" max="7449" width="4.44140625" style="152" customWidth="1"/>
    <col min="7450" max="7680" width="3.44140625" style="152"/>
    <col min="7681" max="7681" width="2.33203125" style="152" customWidth="1"/>
    <col min="7682" max="7682" width="3" style="152" customWidth="1"/>
    <col min="7683" max="7687" width="3.44140625" style="152"/>
    <col min="7688" max="7705" width="4.44140625" style="152" customWidth="1"/>
    <col min="7706" max="7936" width="3.44140625" style="152"/>
    <col min="7937" max="7937" width="2.33203125" style="152" customWidth="1"/>
    <col min="7938" max="7938" width="3" style="152" customWidth="1"/>
    <col min="7939" max="7943" width="3.44140625" style="152"/>
    <col min="7944" max="7961" width="4.44140625" style="152" customWidth="1"/>
    <col min="7962" max="8192" width="3.44140625" style="152"/>
    <col min="8193" max="8193" width="2.33203125" style="152" customWidth="1"/>
    <col min="8194" max="8194" width="3" style="152" customWidth="1"/>
    <col min="8195" max="8199" width="3.44140625" style="152"/>
    <col min="8200" max="8217" width="4.44140625" style="152" customWidth="1"/>
    <col min="8218" max="8448" width="3.44140625" style="152"/>
    <col min="8449" max="8449" width="2.33203125" style="152" customWidth="1"/>
    <col min="8450" max="8450" width="3" style="152" customWidth="1"/>
    <col min="8451" max="8455" width="3.44140625" style="152"/>
    <col min="8456" max="8473" width="4.44140625" style="152" customWidth="1"/>
    <col min="8474" max="8704" width="3.44140625" style="152"/>
    <col min="8705" max="8705" width="2.33203125" style="152" customWidth="1"/>
    <col min="8706" max="8706" width="3" style="152" customWidth="1"/>
    <col min="8707" max="8711" width="3.44140625" style="152"/>
    <col min="8712" max="8729" width="4.44140625" style="152" customWidth="1"/>
    <col min="8730" max="8960" width="3.44140625" style="152"/>
    <col min="8961" max="8961" width="2.33203125" style="152" customWidth="1"/>
    <col min="8962" max="8962" width="3" style="152" customWidth="1"/>
    <col min="8963" max="8967" width="3.44140625" style="152"/>
    <col min="8968" max="8985" width="4.44140625" style="152" customWidth="1"/>
    <col min="8986" max="9216" width="3.44140625" style="152"/>
    <col min="9217" max="9217" width="2.33203125" style="152" customWidth="1"/>
    <col min="9218" max="9218" width="3" style="152" customWidth="1"/>
    <col min="9219" max="9223" width="3.44140625" style="152"/>
    <col min="9224" max="9241" width="4.44140625" style="152" customWidth="1"/>
    <col min="9242" max="9472" width="3.44140625" style="152"/>
    <col min="9473" max="9473" width="2.33203125" style="152" customWidth="1"/>
    <col min="9474" max="9474" width="3" style="152" customWidth="1"/>
    <col min="9475" max="9479" width="3.44140625" style="152"/>
    <col min="9480" max="9497" width="4.44140625" style="152" customWidth="1"/>
    <col min="9498" max="9728" width="3.44140625" style="152"/>
    <col min="9729" max="9729" width="2.33203125" style="152" customWidth="1"/>
    <col min="9730" max="9730" width="3" style="152" customWidth="1"/>
    <col min="9731" max="9735" width="3.44140625" style="152"/>
    <col min="9736" max="9753" width="4.44140625" style="152" customWidth="1"/>
    <col min="9754" max="9984" width="3.44140625" style="152"/>
    <col min="9985" max="9985" width="2.33203125" style="152" customWidth="1"/>
    <col min="9986" max="9986" width="3" style="152" customWidth="1"/>
    <col min="9987" max="9991" width="3.44140625" style="152"/>
    <col min="9992" max="10009" width="4.44140625" style="152" customWidth="1"/>
    <col min="10010" max="10240" width="3.44140625" style="152"/>
    <col min="10241" max="10241" width="2.33203125" style="152" customWidth="1"/>
    <col min="10242" max="10242" width="3" style="152" customWidth="1"/>
    <col min="10243" max="10247" width="3.44140625" style="152"/>
    <col min="10248" max="10265" width="4.44140625" style="152" customWidth="1"/>
    <col min="10266" max="10496" width="3.44140625" style="152"/>
    <col min="10497" max="10497" width="2.33203125" style="152" customWidth="1"/>
    <col min="10498" max="10498" width="3" style="152" customWidth="1"/>
    <col min="10499" max="10503" width="3.44140625" style="152"/>
    <col min="10504" max="10521" width="4.44140625" style="152" customWidth="1"/>
    <col min="10522" max="10752" width="3.44140625" style="152"/>
    <col min="10753" max="10753" width="2.33203125" style="152" customWidth="1"/>
    <col min="10754" max="10754" width="3" style="152" customWidth="1"/>
    <col min="10755" max="10759" width="3.44140625" style="152"/>
    <col min="10760" max="10777" width="4.44140625" style="152" customWidth="1"/>
    <col min="10778" max="11008" width="3.44140625" style="152"/>
    <col min="11009" max="11009" width="2.33203125" style="152" customWidth="1"/>
    <col min="11010" max="11010" width="3" style="152" customWidth="1"/>
    <col min="11011" max="11015" width="3.44140625" style="152"/>
    <col min="11016" max="11033" width="4.44140625" style="152" customWidth="1"/>
    <col min="11034" max="11264" width="3.44140625" style="152"/>
    <col min="11265" max="11265" width="2.33203125" style="152" customWidth="1"/>
    <col min="11266" max="11266" width="3" style="152" customWidth="1"/>
    <col min="11267" max="11271" width="3.44140625" style="152"/>
    <col min="11272" max="11289" width="4.44140625" style="152" customWidth="1"/>
    <col min="11290" max="11520" width="3.44140625" style="152"/>
    <col min="11521" max="11521" width="2.33203125" style="152" customWidth="1"/>
    <col min="11522" max="11522" width="3" style="152" customWidth="1"/>
    <col min="11523" max="11527" width="3.44140625" style="152"/>
    <col min="11528" max="11545" width="4.44140625" style="152" customWidth="1"/>
    <col min="11546" max="11776" width="3.44140625" style="152"/>
    <col min="11777" max="11777" width="2.33203125" style="152" customWidth="1"/>
    <col min="11778" max="11778" width="3" style="152" customWidth="1"/>
    <col min="11779" max="11783" width="3.44140625" style="152"/>
    <col min="11784" max="11801" width="4.44140625" style="152" customWidth="1"/>
    <col min="11802" max="12032" width="3.44140625" style="152"/>
    <col min="12033" max="12033" width="2.33203125" style="152" customWidth="1"/>
    <col min="12034" max="12034" width="3" style="152" customWidth="1"/>
    <col min="12035" max="12039" width="3.44140625" style="152"/>
    <col min="12040" max="12057" width="4.44140625" style="152" customWidth="1"/>
    <col min="12058" max="12288" width="3.44140625" style="152"/>
    <col min="12289" max="12289" width="2.33203125" style="152" customWidth="1"/>
    <col min="12290" max="12290" width="3" style="152" customWidth="1"/>
    <col min="12291" max="12295" width="3.44140625" style="152"/>
    <col min="12296" max="12313" width="4.44140625" style="152" customWidth="1"/>
    <col min="12314" max="12544" width="3.44140625" style="152"/>
    <col min="12545" max="12545" width="2.33203125" style="152" customWidth="1"/>
    <col min="12546" max="12546" width="3" style="152" customWidth="1"/>
    <col min="12547" max="12551" width="3.44140625" style="152"/>
    <col min="12552" max="12569" width="4.44140625" style="152" customWidth="1"/>
    <col min="12570" max="12800" width="3.44140625" style="152"/>
    <col min="12801" max="12801" width="2.33203125" style="152" customWidth="1"/>
    <col min="12802" max="12802" width="3" style="152" customWidth="1"/>
    <col min="12803" max="12807" width="3.44140625" style="152"/>
    <col min="12808" max="12825" width="4.44140625" style="152" customWidth="1"/>
    <col min="12826" max="13056" width="3.44140625" style="152"/>
    <col min="13057" max="13057" width="2.33203125" style="152" customWidth="1"/>
    <col min="13058" max="13058" width="3" style="152" customWidth="1"/>
    <col min="13059" max="13063" width="3.44140625" style="152"/>
    <col min="13064" max="13081" width="4.44140625" style="152" customWidth="1"/>
    <col min="13082" max="13312" width="3.44140625" style="152"/>
    <col min="13313" max="13313" width="2.33203125" style="152" customWidth="1"/>
    <col min="13314" max="13314" width="3" style="152" customWidth="1"/>
    <col min="13315" max="13319" width="3.44140625" style="152"/>
    <col min="13320" max="13337" width="4.44140625" style="152" customWidth="1"/>
    <col min="13338" max="13568" width="3.44140625" style="152"/>
    <col min="13569" max="13569" width="2.33203125" style="152" customWidth="1"/>
    <col min="13570" max="13570" width="3" style="152" customWidth="1"/>
    <col min="13571" max="13575" width="3.44140625" style="152"/>
    <col min="13576" max="13593" width="4.44140625" style="152" customWidth="1"/>
    <col min="13594" max="13824" width="3.44140625" style="152"/>
    <col min="13825" max="13825" width="2.33203125" style="152" customWidth="1"/>
    <col min="13826" max="13826" width="3" style="152" customWidth="1"/>
    <col min="13827" max="13831" width="3.44140625" style="152"/>
    <col min="13832" max="13849" width="4.44140625" style="152" customWidth="1"/>
    <col min="13850" max="14080" width="3.44140625" style="152"/>
    <col min="14081" max="14081" width="2.33203125" style="152" customWidth="1"/>
    <col min="14082" max="14082" width="3" style="152" customWidth="1"/>
    <col min="14083" max="14087" width="3.44140625" style="152"/>
    <col min="14088" max="14105" width="4.44140625" style="152" customWidth="1"/>
    <col min="14106" max="14336" width="3.44140625" style="152"/>
    <col min="14337" max="14337" width="2.33203125" style="152" customWidth="1"/>
    <col min="14338" max="14338" width="3" style="152" customWidth="1"/>
    <col min="14339" max="14343" width="3.44140625" style="152"/>
    <col min="14344" max="14361" width="4.44140625" style="152" customWidth="1"/>
    <col min="14362" max="14592" width="3.44140625" style="152"/>
    <col min="14593" max="14593" width="2.33203125" style="152" customWidth="1"/>
    <col min="14594" max="14594" width="3" style="152" customWidth="1"/>
    <col min="14595" max="14599" width="3.44140625" style="152"/>
    <col min="14600" max="14617" width="4.44140625" style="152" customWidth="1"/>
    <col min="14618" max="14848" width="3.44140625" style="152"/>
    <col min="14849" max="14849" width="2.33203125" style="152" customWidth="1"/>
    <col min="14850" max="14850" width="3" style="152" customWidth="1"/>
    <col min="14851" max="14855" width="3.44140625" style="152"/>
    <col min="14856" max="14873" width="4.44140625" style="152" customWidth="1"/>
    <col min="14874" max="15104" width="3.44140625" style="152"/>
    <col min="15105" max="15105" width="2.33203125" style="152" customWidth="1"/>
    <col min="15106" max="15106" width="3" style="152" customWidth="1"/>
    <col min="15107" max="15111" width="3.44140625" style="152"/>
    <col min="15112" max="15129" width="4.44140625" style="152" customWidth="1"/>
    <col min="15130" max="15360" width="3.44140625" style="152"/>
    <col min="15361" max="15361" width="2.33203125" style="152" customWidth="1"/>
    <col min="15362" max="15362" width="3" style="152" customWidth="1"/>
    <col min="15363" max="15367" width="3.44140625" style="152"/>
    <col min="15368" max="15385" width="4.44140625" style="152" customWidth="1"/>
    <col min="15386" max="15616" width="3.44140625" style="152"/>
    <col min="15617" max="15617" width="2.33203125" style="152" customWidth="1"/>
    <col min="15618" max="15618" width="3" style="152" customWidth="1"/>
    <col min="15619" max="15623" width="3.44140625" style="152"/>
    <col min="15624" max="15641" width="4.44140625" style="152" customWidth="1"/>
    <col min="15642" max="15872" width="3.44140625" style="152"/>
    <col min="15873" max="15873" width="2.33203125" style="152" customWidth="1"/>
    <col min="15874" max="15874" width="3" style="152" customWidth="1"/>
    <col min="15875" max="15879" width="3.44140625" style="152"/>
    <col min="15880" max="15897" width="4.44140625" style="152" customWidth="1"/>
    <col min="15898" max="16128" width="3.44140625" style="152"/>
    <col min="16129" max="16129" width="2.33203125" style="152" customWidth="1"/>
    <col min="16130" max="16130" width="3" style="152" customWidth="1"/>
    <col min="16131" max="16135" width="3.44140625" style="152"/>
    <col min="16136" max="16153" width="4.44140625" style="152" customWidth="1"/>
    <col min="16154" max="16384" width="3.44140625" style="152"/>
  </cols>
  <sheetData>
    <row r="2" spans="2:25">
      <c r="B2" s="153" t="s">
        <v>176</v>
      </c>
      <c r="C2" s="153"/>
      <c r="D2" s="153"/>
    </row>
    <row r="3" spans="2:25">
      <c r="Q3" s="155"/>
      <c r="R3" s="156" t="s">
        <v>150</v>
      </c>
      <c r="S3" s="395"/>
      <c r="T3" s="395"/>
      <c r="U3" s="156" t="s">
        <v>151</v>
      </c>
      <c r="V3" s="157"/>
      <c r="W3" s="156" t="s">
        <v>152</v>
      </c>
      <c r="X3" s="157"/>
      <c r="Y3" s="156" t="s">
        <v>153</v>
      </c>
    </row>
    <row r="4" spans="2:25">
      <c r="B4" s="401" t="s">
        <v>154</v>
      </c>
      <c r="C4" s="401"/>
      <c r="D4" s="401"/>
      <c r="E4" s="401"/>
      <c r="F4" s="401"/>
      <c r="G4" s="401"/>
      <c r="H4" s="401"/>
      <c r="I4" s="401"/>
      <c r="J4" s="401"/>
      <c r="K4" s="401"/>
      <c r="L4" s="401"/>
      <c r="M4" s="401"/>
      <c r="N4" s="401"/>
      <c r="O4" s="401"/>
      <c r="P4" s="401"/>
      <c r="Q4" s="401"/>
      <c r="R4" s="401"/>
      <c r="S4" s="401"/>
      <c r="T4" s="401"/>
      <c r="U4" s="401"/>
      <c r="V4" s="401"/>
      <c r="W4" s="401"/>
      <c r="X4" s="401"/>
      <c r="Y4" s="401"/>
    </row>
    <row r="6" spans="2:25" ht="30" customHeight="1">
      <c r="B6" s="158">
        <v>1</v>
      </c>
      <c r="C6" s="159" t="s">
        <v>155</v>
      </c>
      <c r="D6" s="160"/>
      <c r="E6" s="160"/>
      <c r="F6" s="160"/>
      <c r="G6" s="161"/>
      <c r="H6" s="399"/>
      <c r="I6" s="400"/>
      <c r="J6" s="400"/>
      <c r="K6" s="400"/>
      <c r="L6" s="400"/>
      <c r="M6" s="400"/>
      <c r="N6" s="400"/>
      <c r="O6" s="400"/>
      <c r="P6" s="400"/>
      <c r="Q6" s="400"/>
      <c r="R6" s="400"/>
      <c r="S6" s="400"/>
      <c r="T6" s="400"/>
      <c r="U6" s="400"/>
      <c r="V6" s="400"/>
      <c r="W6" s="400"/>
      <c r="X6" s="400"/>
      <c r="Y6" s="402"/>
    </row>
    <row r="7" spans="2:25" ht="30" customHeight="1">
      <c r="B7" s="158">
        <v>2</v>
      </c>
      <c r="C7" s="159" t="s">
        <v>156</v>
      </c>
      <c r="D7" s="159"/>
      <c r="E7" s="159"/>
      <c r="F7" s="159"/>
      <c r="G7" s="162"/>
      <c r="H7" s="163" t="s">
        <v>88</v>
      </c>
      <c r="I7" s="159" t="s">
        <v>157</v>
      </c>
      <c r="J7" s="159"/>
      <c r="K7" s="159"/>
      <c r="L7" s="159"/>
      <c r="M7" s="164" t="s">
        <v>88</v>
      </c>
      <c r="N7" s="159" t="s">
        <v>158</v>
      </c>
      <c r="O7" s="159"/>
      <c r="P7" s="159"/>
      <c r="Q7" s="159"/>
      <c r="R7" s="164" t="s">
        <v>88</v>
      </c>
      <c r="S7" s="159" t="s">
        <v>159</v>
      </c>
      <c r="T7" s="159"/>
      <c r="U7" s="159"/>
      <c r="V7" s="159"/>
      <c r="W7" s="159"/>
      <c r="X7" s="159"/>
      <c r="Y7" s="162"/>
    </row>
    <row r="8" spans="2:25">
      <c r="B8" s="165"/>
      <c r="C8" s="166"/>
      <c r="D8" s="166"/>
      <c r="E8" s="166"/>
      <c r="F8" s="166"/>
      <c r="G8" s="167"/>
      <c r="H8" s="168"/>
      <c r="I8" s="166"/>
      <c r="J8" s="166"/>
      <c r="K8" s="166"/>
      <c r="L8" s="166"/>
      <c r="M8" s="166"/>
      <c r="N8" s="166"/>
      <c r="O8" s="166"/>
      <c r="P8" s="166"/>
      <c r="Q8" s="166"/>
      <c r="R8" s="166"/>
      <c r="S8" s="166"/>
      <c r="T8" s="166"/>
      <c r="U8" s="166"/>
      <c r="V8" s="166"/>
      <c r="W8" s="166"/>
      <c r="X8" s="166"/>
      <c r="Y8" s="167"/>
    </row>
    <row r="9" spans="2:25" ht="29.25" customHeight="1">
      <c r="B9" s="169">
        <v>3</v>
      </c>
      <c r="C9" s="403" t="s">
        <v>160</v>
      </c>
      <c r="D9" s="403"/>
      <c r="E9" s="403"/>
      <c r="F9" s="403"/>
      <c r="G9" s="404"/>
      <c r="H9" s="170" t="s">
        <v>161</v>
      </c>
      <c r="I9" s="171"/>
      <c r="Y9" s="172"/>
    </row>
    <row r="10" spans="2:25" ht="12" customHeight="1">
      <c r="B10" s="173"/>
      <c r="G10" s="172"/>
      <c r="H10" s="174"/>
      <c r="I10" s="379" t="s">
        <v>162</v>
      </c>
      <c r="J10" s="379"/>
      <c r="K10" s="379"/>
      <c r="L10" s="379"/>
      <c r="M10" s="379"/>
      <c r="N10" s="379"/>
      <c r="O10" s="379"/>
      <c r="P10" s="379"/>
      <c r="Q10" s="388"/>
      <c r="R10" s="389"/>
      <c r="S10" s="389"/>
      <c r="T10" s="389"/>
      <c r="U10" s="389"/>
      <c r="V10" s="389"/>
      <c r="W10" s="390"/>
      <c r="Y10" s="172"/>
    </row>
    <row r="11" spans="2:25" ht="12" customHeight="1">
      <c r="B11" s="173"/>
      <c r="G11" s="172"/>
      <c r="H11" s="174"/>
      <c r="I11" s="379"/>
      <c r="J11" s="379"/>
      <c r="K11" s="379"/>
      <c r="L11" s="379"/>
      <c r="M11" s="379"/>
      <c r="N11" s="379"/>
      <c r="O11" s="379"/>
      <c r="P11" s="379"/>
      <c r="Q11" s="391"/>
      <c r="R11" s="392"/>
      <c r="S11" s="392"/>
      <c r="T11" s="392"/>
      <c r="U11" s="392"/>
      <c r="V11" s="392"/>
      <c r="W11" s="393"/>
      <c r="Y11" s="172"/>
    </row>
    <row r="12" spans="2:25" ht="12" customHeight="1">
      <c r="B12" s="173"/>
      <c r="G12" s="172"/>
      <c r="H12" s="174"/>
      <c r="I12" s="388" t="s">
        <v>163</v>
      </c>
      <c r="J12" s="389"/>
      <c r="K12" s="389"/>
      <c r="L12" s="389"/>
      <c r="M12" s="389"/>
      <c r="N12" s="389"/>
      <c r="O12" s="389"/>
      <c r="P12" s="390"/>
      <c r="Q12" s="388"/>
      <c r="R12" s="389"/>
      <c r="S12" s="389"/>
      <c r="T12" s="389"/>
      <c r="U12" s="389"/>
      <c r="V12" s="389"/>
      <c r="W12" s="390"/>
      <c r="Y12" s="172"/>
    </row>
    <row r="13" spans="2:25" ht="12" customHeight="1">
      <c r="B13" s="173"/>
      <c r="G13" s="172"/>
      <c r="H13" s="174"/>
      <c r="I13" s="394"/>
      <c r="J13" s="395"/>
      <c r="K13" s="395"/>
      <c r="L13" s="395"/>
      <c r="M13" s="395"/>
      <c r="N13" s="395"/>
      <c r="O13" s="395"/>
      <c r="P13" s="396"/>
      <c r="Q13" s="394"/>
      <c r="R13" s="395"/>
      <c r="S13" s="395"/>
      <c r="T13" s="395"/>
      <c r="U13" s="395"/>
      <c r="V13" s="395"/>
      <c r="W13" s="396"/>
      <c r="Y13" s="172"/>
    </row>
    <row r="14" spans="2:25" ht="12" customHeight="1">
      <c r="B14" s="173"/>
      <c r="G14" s="172"/>
      <c r="H14" s="174"/>
      <c r="I14" s="394"/>
      <c r="J14" s="395"/>
      <c r="K14" s="395"/>
      <c r="L14" s="395"/>
      <c r="M14" s="395"/>
      <c r="N14" s="395"/>
      <c r="O14" s="395"/>
      <c r="P14" s="396"/>
      <c r="Q14" s="394"/>
      <c r="R14" s="395"/>
      <c r="S14" s="395"/>
      <c r="T14" s="395"/>
      <c r="U14" s="395"/>
      <c r="V14" s="395"/>
      <c r="W14" s="396"/>
      <c r="Y14" s="172"/>
    </row>
    <row r="15" spans="2:25" ht="12" customHeight="1">
      <c r="B15" s="173"/>
      <c r="G15" s="172"/>
      <c r="H15" s="174"/>
      <c r="I15" s="391"/>
      <c r="J15" s="392"/>
      <c r="K15" s="392"/>
      <c r="L15" s="392"/>
      <c r="M15" s="392"/>
      <c r="N15" s="392"/>
      <c r="O15" s="392"/>
      <c r="P15" s="393"/>
      <c r="Q15" s="391"/>
      <c r="R15" s="392"/>
      <c r="S15" s="392"/>
      <c r="T15" s="392"/>
      <c r="U15" s="392"/>
      <c r="V15" s="392"/>
      <c r="W15" s="393"/>
      <c r="Y15" s="172"/>
    </row>
    <row r="16" spans="2:25" ht="12" customHeight="1">
      <c r="B16" s="173"/>
      <c r="G16" s="172"/>
      <c r="H16" s="174"/>
      <c r="I16" s="379" t="s">
        <v>164</v>
      </c>
      <c r="J16" s="379"/>
      <c r="K16" s="379"/>
      <c r="L16" s="379"/>
      <c r="M16" s="379"/>
      <c r="N16" s="379"/>
      <c r="O16" s="379"/>
      <c r="P16" s="379"/>
      <c r="Q16" s="380"/>
      <c r="R16" s="381"/>
      <c r="S16" s="381"/>
      <c r="T16" s="381"/>
      <c r="U16" s="381"/>
      <c r="V16" s="381"/>
      <c r="W16" s="382"/>
      <c r="Y16" s="172"/>
    </row>
    <row r="17" spans="2:25" ht="12" customHeight="1">
      <c r="B17" s="173"/>
      <c r="G17" s="172"/>
      <c r="H17" s="174"/>
      <c r="I17" s="379"/>
      <c r="J17" s="379"/>
      <c r="K17" s="379"/>
      <c r="L17" s="379"/>
      <c r="M17" s="379"/>
      <c r="N17" s="379"/>
      <c r="O17" s="379"/>
      <c r="P17" s="379"/>
      <c r="Q17" s="383"/>
      <c r="R17" s="384"/>
      <c r="S17" s="384"/>
      <c r="T17" s="384"/>
      <c r="U17" s="384"/>
      <c r="V17" s="384"/>
      <c r="W17" s="385"/>
      <c r="Y17" s="172"/>
    </row>
    <row r="18" spans="2:25" ht="12" customHeight="1">
      <c r="B18" s="173"/>
      <c r="G18" s="172"/>
      <c r="H18" s="174"/>
      <c r="I18" s="379" t="s">
        <v>165</v>
      </c>
      <c r="J18" s="379"/>
      <c r="K18" s="379"/>
      <c r="L18" s="379"/>
      <c r="M18" s="379"/>
      <c r="N18" s="379"/>
      <c r="O18" s="379"/>
      <c r="P18" s="379"/>
      <c r="Q18" s="380" t="s">
        <v>166</v>
      </c>
      <c r="R18" s="381"/>
      <c r="S18" s="381"/>
      <c r="T18" s="381"/>
      <c r="U18" s="381"/>
      <c r="V18" s="381"/>
      <c r="W18" s="382"/>
      <c r="Y18" s="172"/>
    </row>
    <row r="19" spans="2:25" ht="12" customHeight="1">
      <c r="B19" s="173"/>
      <c r="G19" s="172"/>
      <c r="H19" s="174"/>
      <c r="I19" s="379"/>
      <c r="J19" s="379"/>
      <c r="K19" s="379"/>
      <c r="L19" s="379"/>
      <c r="M19" s="379"/>
      <c r="N19" s="379"/>
      <c r="O19" s="379"/>
      <c r="P19" s="379"/>
      <c r="Q19" s="383"/>
      <c r="R19" s="384"/>
      <c r="S19" s="384"/>
      <c r="T19" s="384"/>
      <c r="U19" s="384"/>
      <c r="V19" s="384"/>
      <c r="W19" s="385"/>
      <c r="Y19" s="172"/>
    </row>
    <row r="20" spans="2:25" ht="12" customHeight="1">
      <c r="B20" s="173"/>
      <c r="G20" s="172"/>
      <c r="H20" s="174"/>
      <c r="I20" s="379" t="s">
        <v>167</v>
      </c>
      <c r="J20" s="379"/>
      <c r="K20" s="379"/>
      <c r="L20" s="379"/>
      <c r="M20" s="379"/>
      <c r="N20" s="379"/>
      <c r="O20" s="379"/>
      <c r="P20" s="379"/>
      <c r="Q20" s="380"/>
      <c r="R20" s="381"/>
      <c r="S20" s="381"/>
      <c r="T20" s="381"/>
      <c r="U20" s="381"/>
      <c r="V20" s="381"/>
      <c r="W20" s="382"/>
      <c r="Y20" s="172"/>
    </row>
    <row r="21" spans="2:25" ht="12" customHeight="1">
      <c r="B21" s="173"/>
      <c r="G21" s="172"/>
      <c r="H21" s="174"/>
      <c r="I21" s="379"/>
      <c r="J21" s="379"/>
      <c r="K21" s="379"/>
      <c r="L21" s="379"/>
      <c r="M21" s="379"/>
      <c r="N21" s="379"/>
      <c r="O21" s="379"/>
      <c r="P21" s="379"/>
      <c r="Q21" s="383"/>
      <c r="R21" s="384"/>
      <c r="S21" s="384"/>
      <c r="T21" s="384"/>
      <c r="U21" s="384"/>
      <c r="V21" s="384"/>
      <c r="W21" s="385"/>
      <c r="Y21" s="172"/>
    </row>
    <row r="22" spans="2:25" ht="15" customHeight="1">
      <c r="B22" s="173"/>
      <c r="G22" s="172"/>
      <c r="H22" s="174"/>
      <c r="I22" s="171"/>
      <c r="J22" s="171"/>
      <c r="K22" s="171"/>
      <c r="L22" s="171"/>
      <c r="M22" s="171"/>
      <c r="N22" s="171"/>
      <c r="O22" s="171"/>
      <c r="P22" s="171"/>
      <c r="Q22" s="171"/>
      <c r="R22" s="171"/>
      <c r="S22" s="171"/>
      <c r="T22" s="171"/>
      <c r="U22" s="171"/>
      <c r="Y22" s="175"/>
    </row>
    <row r="23" spans="2:25" ht="29.25" customHeight="1">
      <c r="B23" s="169"/>
      <c r="C23" s="176"/>
      <c r="D23" s="176"/>
      <c r="E23" s="176"/>
      <c r="F23" s="176"/>
      <c r="G23" s="177"/>
      <c r="H23" s="170" t="s">
        <v>168</v>
      </c>
      <c r="I23" s="171"/>
      <c r="Y23" s="172"/>
    </row>
    <row r="24" spans="2:25" ht="12" customHeight="1">
      <c r="B24" s="173"/>
      <c r="G24" s="172"/>
      <c r="H24" s="174"/>
      <c r="I24" s="379" t="s">
        <v>162</v>
      </c>
      <c r="J24" s="379"/>
      <c r="K24" s="379"/>
      <c r="L24" s="379"/>
      <c r="M24" s="379"/>
      <c r="N24" s="379"/>
      <c r="O24" s="379"/>
      <c r="P24" s="379"/>
      <c r="Q24" s="388"/>
      <c r="R24" s="389"/>
      <c r="S24" s="389"/>
      <c r="T24" s="389"/>
      <c r="U24" s="389"/>
      <c r="V24" s="389"/>
      <c r="W24" s="390"/>
      <c r="Y24" s="172"/>
    </row>
    <row r="25" spans="2:25" ht="12" customHeight="1">
      <c r="B25" s="173"/>
      <c r="G25" s="172"/>
      <c r="H25" s="174"/>
      <c r="I25" s="379"/>
      <c r="J25" s="379"/>
      <c r="K25" s="379"/>
      <c r="L25" s="379"/>
      <c r="M25" s="379"/>
      <c r="N25" s="379"/>
      <c r="O25" s="379"/>
      <c r="P25" s="379"/>
      <c r="Q25" s="391"/>
      <c r="R25" s="392"/>
      <c r="S25" s="392"/>
      <c r="T25" s="392"/>
      <c r="U25" s="392"/>
      <c r="V25" s="392"/>
      <c r="W25" s="393"/>
      <c r="Y25" s="172"/>
    </row>
    <row r="26" spans="2:25" ht="12" customHeight="1">
      <c r="B26" s="173"/>
      <c r="G26" s="172"/>
      <c r="H26" s="174"/>
      <c r="I26" s="388" t="s">
        <v>163</v>
      </c>
      <c r="J26" s="389"/>
      <c r="K26" s="389"/>
      <c r="L26" s="389"/>
      <c r="M26" s="389"/>
      <c r="N26" s="389"/>
      <c r="O26" s="389"/>
      <c r="P26" s="390"/>
      <c r="Q26" s="388"/>
      <c r="R26" s="389"/>
      <c r="S26" s="389"/>
      <c r="T26" s="389"/>
      <c r="U26" s="389"/>
      <c r="V26" s="389"/>
      <c r="W26" s="390"/>
      <c r="Y26" s="172"/>
    </row>
    <row r="27" spans="2:25" ht="12" customHeight="1">
      <c r="B27" s="173"/>
      <c r="G27" s="172"/>
      <c r="H27" s="174"/>
      <c r="I27" s="394"/>
      <c r="J27" s="395"/>
      <c r="K27" s="395"/>
      <c r="L27" s="395"/>
      <c r="M27" s="395"/>
      <c r="N27" s="395"/>
      <c r="O27" s="395"/>
      <c r="P27" s="396"/>
      <c r="Q27" s="394"/>
      <c r="R27" s="395"/>
      <c r="S27" s="395"/>
      <c r="T27" s="395"/>
      <c r="U27" s="395"/>
      <c r="V27" s="395"/>
      <c r="W27" s="396"/>
      <c r="Y27" s="172"/>
    </row>
    <row r="28" spans="2:25" ht="12" customHeight="1">
      <c r="B28" s="173"/>
      <c r="G28" s="172"/>
      <c r="H28" s="174"/>
      <c r="I28" s="394"/>
      <c r="J28" s="395"/>
      <c r="K28" s="395"/>
      <c r="L28" s="395"/>
      <c r="M28" s="395"/>
      <c r="N28" s="395"/>
      <c r="O28" s="395"/>
      <c r="P28" s="396"/>
      <c r="Q28" s="394"/>
      <c r="R28" s="395"/>
      <c r="S28" s="395"/>
      <c r="T28" s="395"/>
      <c r="U28" s="395"/>
      <c r="V28" s="395"/>
      <c r="W28" s="396"/>
      <c r="Y28" s="172"/>
    </row>
    <row r="29" spans="2:25" ht="12" customHeight="1">
      <c r="B29" s="173"/>
      <c r="G29" s="172"/>
      <c r="H29" s="174"/>
      <c r="I29" s="391"/>
      <c r="J29" s="392"/>
      <c r="K29" s="392"/>
      <c r="L29" s="392"/>
      <c r="M29" s="392"/>
      <c r="N29" s="392"/>
      <c r="O29" s="392"/>
      <c r="P29" s="393"/>
      <c r="Q29" s="391"/>
      <c r="R29" s="392"/>
      <c r="S29" s="392"/>
      <c r="T29" s="392"/>
      <c r="U29" s="392"/>
      <c r="V29" s="392"/>
      <c r="W29" s="393"/>
      <c r="Y29" s="172"/>
    </row>
    <row r="30" spans="2:25" ht="12" customHeight="1">
      <c r="B30" s="173"/>
      <c r="G30" s="172"/>
      <c r="H30" s="174"/>
      <c r="I30" s="379" t="s">
        <v>164</v>
      </c>
      <c r="J30" s="379"/>
      <c r="K30" s="379"/>
      <c r="L30" s="379"/>
      <c r="M30" s="379"/>
      <c r="N30" s="379"/>
      <c r="O30" s="379"/>
      <c r="P30" s="379"/>
      <c r="Q30" s="380"/>
      <c r="R30" s="381"/>
      <c r="S30" s="381"/>
      <c r="T30" s="381"/>
      <c r="U30" s="381"/>
      <c r="V30" s="381"/>
      <c r="W30" s="382"/>
      <c r="Y30" s="172"/>
    </row>
    <row r="31" spans="2:25" ht="12" customHeight="1">
      <c r="B31" s="173"/>
      <c r="G31" s="172"/>
      <c r="H31" s="174"/>
      <c r="I31" s="379"/>
      <c r="J31" s="379"/>
      <c r="K31" s="379"/>
      <c r="L31" s="379"/>
      <c r="M31" s="379"/>
      <c r="N31" s="379"/>
      <c r="O31" s="379"/>
      <c r="P31" s="379"/>
      <c r="Q31" s="383"/>
      <c r="R31" s="384"/>
      <c r="S31" s="384"/>
      <c r="T31" s="384"/>
      <c r="U31" s="384"/>
      <c r="V31" s="384"/>
      <c r="W31" s="385"/>
      <c r="Y31" s="172"/>
    </row>
    <row r="32" spans="2:25" ht="12" customHeight="1">
      <c r="B32" s="173"/>
      <c r="G32" s="172"/>
      <c r="H32" s="178"/>
      <c r="I32" s="397" t="s">
        <v>169</v>
      </c>
      <c r="J32" s="379"/>
      <c r="K32" s="379"/>
      <c r="L32" s="379"/>
      <c r="M32" s="379"/>
      <c r="N32" s="379"/>
      <c r="O32" s="379"/>
      <c r="P32" s="379"/>
      <c r="Q32" s="399" t="s">
        <v>166</v>
      </c>
      <c r="R32" s="400"/>
      <c r="S32" s="400"/>
      <c r="T32" s="400"/>
      <c r="U32" s="400"/>
      <c r="V32" s="400"/>
      <c r="W32" s="400"/>
      <c r="X32" s="174"/>
      <c r="Y32" s="172"/>
    </row>
    <row r="33" spans="2:25" ht="12" customHeight="1">
      <c r="B33" s="173"/>
      <c r="G33" s="172"/>
      <c r="H33" s="174"/>
      <c r="I33" s="398"/>
      <c r="J33" s="398"/>
      <c r="K33" s="398"/>
      <c r="L33" s="398"/>
      <c r="M33" s="398"/>
      <c r="N33" s="398"/>
      <c r="O33" s="398"/>
      <c r="P33" s="398"/>
      <c r="Q33" s="383"/>
      <c r="R33" s="384"/>
      <c r="S33" s="384"/>
      <c r="T33" s="384"/>
      <c r="U33" s="384"/>
      <c r="V33" s="384"/>
      <c r="W33" s="385"/>
      <c r="Y33" s="172"/>
    </row>
    <row r="34" spans="2:25" ht="12" customHeight="1">
      <c r="B34" s="173"/>
      <c r="G34" s="172"/>
      <c r="H34" s="174"/>
      <c r="I34" s="379" t="s">
        <v>167</v>
      </c>
      <c r="J34" s="379"/>
      <c r="K34" s="379"/>
      <c r="L34" s="379"/>
      <c r="M34" s="379"/>
      <c r="N34" s="379"/>
      <c r="O34" s="379"/>
      <c r="P34" s="379"/>
      <c r="Q34" s="380"/>
      <c r="R34" s="381"/>
      <c r="S34" s="381"/>
      <c r="T34" s="381"/>
      <c r="U34" s="381"/>
      <c r="V34" s="381"/>
      <c r="W34" s="382"/>
      <c r="Y34" s="172"/>
    </row>
    <row r="35" spans="2:25" ht="12" customHeight="1">
      <c r="B35" s="173"/>
      <c r="G35" s="172"/>
      <c r="H35" s="174"/>
      <c r="I35" s="379"/>
      <c r="J35" s="379"/>
      <c r="K35" s="379"/>
      <c r="L35" s="379"/>
      <c r="M35" s="379"/>
      <c r="N35" s="379"/>
      <c r="O35" s="379"/>
      <c r="P35" s="379"/>
      <c r="Q35" s="383"/>
      <c r="R35" s="384"/>
      <c r="S35" s="384"/>
      <c r="T35" s="384"/>
      <c r="U35" s="384"/>
      <c r="V35" s="384"/>
      <c r="W35" s="385"/>
      <c r="Y35" s="172"/>
    </row>
    <row r="36" spans="2:25" ht="15" customHeight="1">
      <c r="B36" s="173"/>
      <c r="G36" s="172"/>
      <c r="H36" s="174"/>
      <c r="I36" s="171"/>
      <c r="J36" s="171"/>
      <c r="K36" s="171"/>
      <c r="L36" s="171"/>
      <c r="M36" s="171"/>
      <c r="N36" s="171"/>
      <c r="O36" s="171"/>
      <c r="P36" s="171"/>
      <c r="Q36" s="171"/>
      <c r="R36" s="171"/>
      <c r="S36" s="171"/>
      <c r="T36" s="171"/>
      <c r="U36" s="171"/>
      <c r="Y36" s="175"/>
    </row>
    <row r="37" spans="2:25" ht="29.25" customHeight="1">
      <c r="B37" s="169"/>
      <c r="C37" s="176"/>
      <c r="D37" s="176"/>
      <c r="E37" s="176"/>
      <c r="F37" s="176"/>
      <c r="G37" s="177"/>
      <c r="H37" s="170" t="s">
        <v>170</v>
      </c>
      <c r="I37" s="171"/>
      <c r="Y37" s="172"/>
    </row>
    <row r="38" spans="2:25" ht="12" customHeight="1">
      <c r="B38" s="173"/>
      <c r="G38" s="172"/>
      <c r="H38" s="174"/>
      <c r="I38" s="379" t="s">
        <v>162</v>
      </c>
      <c r="J38" s="379"/>
      <c r="K38" s="379"/>
      <c r="L38" s="379"/>
      <c r="M38" s="379"/>
      <c r="N38" s="379"/>
      <c r="O38" s="379"/>
      <c r="P38" s="379"/>
      <c r="Q38" s="388"/>
      <c r="R38" s="389"/>
      <c r="S38" s="389"/>
      <c r="T38" s="389"/>
      <c r="U38" s="389"/>
      <c r="V38" s="389"/>
      <c r="W38" s="390"/>
      <c r="Y38" s="172"/>
    </row>
    <row r="39" spans="2:25" ht="12" customHeight="1">
      <c r="B39" s="173"/>
      <c r="G39" s="172"/>
      <c r="H39" s="174"/>
      <c r="I39" s="379"/>
      <c r="J39" s="379"/>
      <c r="K39" s="379"/>
      <c r="L39" s="379"/>
      <c r="M39" s="379"/>
      <c r="N39" s="379"/>
      <c r="O39" s="379"/>
      <c r="P39" s="379"/>
      <c r="Q39" s="391"/>
      <c r="R39" s="392"/>
      <c r="S39" s="392"/>
      <c r="T39" s="392"/>
      <c r="U39" s="392"/>
      <c r="V39" s="392"/>
      <c r="W39" s="393"/>
      <c r="Y39" s="172"/>
    </row>
    <row r="40" spans="2:25" ht="12" customHeight="1">
      <c r="B40" s="173"/>
      <c r="G40" s="172"/>
      <c r="H40" s="174"/>
      <c r="I40" s="388" t="s">
        <v>163</v>
      </c>
      <c r="J40" s="389"/>
      <c r="K40" s="389"/>
      <c r="L40" s="389"/>
      <c r="M40" s="389"/>
      <c r="N40" s="389"/>
      <c r="O40" s="389"/>
      <c r="P40" s="390"/>
      <c r="Q40" s="388"/>
      <c r="R40" s="389"/>
      <c r="S40" s="389"/>
      <c r="T40" s="389"/>
      <c r="U40" s="389"/>
      <c r="V40" s="389"/>
      <c r="W40" s="390"/>
      <c r="Y40" s="172"/>
    </row>
    <row r="41" spans="2:25" ht="12" customHeight="1">
      <c r="B41" s="173"/>
      <c r="G41" s="172"/>
      <c r="H41" s="174"/>
      <c r="I41" s="394"/>
      <c r="J41" s="395"/>
      <c r="K41" s="395"/>
      <c r="L41" s="395"/>
      <c r="M41" s="395"/>
      <c r="N41" s="395"/>
      <c r="O41" s="395"/>
      <c r="P41" s="396"/>
      <c r="Q41" s="394"/>
      <c r="R41" s="395"/>
      <c r="S41" s="395"/>
      <c r="T41" s="395"/>
      <c r="U41" s="395"/>
      <c r="V41" s="395"/>
      <c r="W41" s="396"/>
      <c r="Y41" s="172"/>
    </row>
    <row r="42" spans="2:25" ht="12" customHeight="1">
      <c r="B42" s="173"/>
      <c r="G42" s="172"/>
      <c r="H42" s="174"/>
      <c r="I42" s="394"/>
      <c r="J42" s="395"/>
      <c r="K42" s="395"/>
      <c r="L42" s="395"/>
      <c r="M42" s="395"/>
      <c r="N42" s="395"/>
      <c r="O42" s="395"/>
      <c r="P42" s="396"/>
      <c r="Q42" s="394"/>
      <c r="R42" s="395"/>
      <c r="S42" s="395"/>
      <c r="T42" s="395"/>
      <c r="U42" s="395"/>
      <c r="V42" s="395"/>
      <c r="W42" s="396"/>
      <c r="Y42" s="172"/>
    </row>
    <row r="43" spans="2:25" ht="12" customHeight="1">
      <c r="B43" s="173"/>
      <c r="G43" s="172"/>
      <c r="H43" s="174"/>
      <c r="I43" s="391"/>
      <c r="J43" s="392"/>
      <c r="K43" s="392"/>
      <c r="L43" s="392"/>
      <c r="M43" s="392"/>
      <c r="N43" s="392"/>
      <c r="O43" s="392"/>
      <c r="P43" s="393"/>
      <c r="Q43" s="391"/>
      <c r="R43" s="392"/>
      <c r="S43" s="392"/>
      <c r="T43" s="392"/>
      <c r="U43" s="392"/>
      <c r="V43" s="392"/>
      <c r="W43" s="393"/>
      <c r="Y43" s="172"/>
    </row>
    <row r="44" spans="2:25" ht="12" customHeight="1">
      <c r="B44" s="173"/>
      <c r="G44" s="172"/>
      <c r="H44" s="174"/>
      <c r="I44" s="379" t="s">
        <v>164</v>
      </c>
      <c r="J44" s="379"/>
      <c r="K44" s="379"/>
      <c r="L44" s="379"/>
      <c r="M44" s="379"/>
      <c r="N44" s="379"/>
      <c r="O44" s="379"/>
      <c r="P44" s="379"/>
      <c r="Q44" s="380"/>
      <c r="R44" s="381"/>
      <c r="S44" s="381"/>
      <c r="T44" s="381"/>
      <c r="U44" s="381"/>
      <c r="V44" s="381"/>
      <c r="W44" s="382"/>
      <c r="Y44" s="172"/>
    </row>
    <row r="45" spans="2:25" ht="12" customHeight="1">
      <c r="B45" s="173"/>
      <c r="G45" s="172"/>
      <c r="H45" s="174"/>
      <c r="I45" s="379"/>
      <c r="J45" s="379"/>
      <c r="K45" s="379"/>
      <c r="L45" s="379"/>
      <c r="M45" s="379"/>
      <c r="N45" s="379"/>
      <c r="O45" s="379"/>
      <c r="P45" s="379"/>
      <c r="Q45" s="383"/>
      <c r="R45" s="384"/>
      <c r="S45" s="384"/>
      <c r="T45" s="384"/>
      <c r="U45" s="384"/>
      <c r="V45" s="384"/>
      <c r="W45" s="385"/>
      <c r="Y45" s="172"/>
    </row>
    <row r="46" spans="2:25" ht="12" customHeight="1">
      <c r="B46" s="173"/>
      <c r="G46" s="172"/>
      <c r="H46" s="174"/>
      <c r="I46" s="379" t="s">
        <v>171</v>
      </c>
      <c r="J46" s="379"/>
      <c r="K46" s="379"/>
      <c r="L46" s="379"/>
      <c r="M46" s="379"/>
      <c r="N46" s="379"/>
      <c r="O46" s="379"/>
      <c r="P46" s="379"/>
      <c r="Q46" s="380" t="s">
        <v>166</v>
      </c>
      <c r="R46" s="381"/>
      <c r="S46" s="381"/>
      <c r="T46" s="381"/>
      <c r="U46" s="381"/>
      <c r="V46" s="381"/>
      <c r="W46" s="382"/>
      <c r="Y46" s="172"/>
    </row>
    <row r="47" spans="2:25" ht="12" customHeight="1">
      <c r="B47" s="173"/>
      <c r="G47" s="172"/>
      <c r="H47" s="174"/>
      <c r="I47" s="379"/>
      <c r="J47" s="379"/>
      <c r="K47" s="379"/>
      <c r="L47" s="379"/>
      <c r="M47" s="379"/>
      <c r="N47" s="379"/>
      <c r="O47" s="379"/>
      <c r="P47" s="379"/>
      <c r="Q47" s="383"/>
      <c r="R47" s="384"/>
      <c r="S47" s="384"/>
      <c r="T47" s="384"/>
      <c r="U47" s="384"/>
      <c r="V47" s="384"/>
      <c r="W47" s="385"/>
      <c r="Y47" s="172"/>
    </row>
    <row r="48" spans="2:25" ht="12" customHeight="1">
      <c r="B48" s="173"/>
      <c r="G48" s="172"/>
      <c r="H48" s="174"/>
      <c r="I48" s="379" t="s">
        <v>167</v>
      </c>
      <c r="J48" s="379"/>
      <c r="K48" s="379"/>
      <c r="L48" s="379"/>
      <c r="M48" s="379"/>
      <c r="N48" s="379"/>
      <c r="O48" s="379"/>
      <c r="P48" s="379"/>
      <c r="Q48" s="380"/>
      <c r="R48" s="381"/>
      <c r="S48" s="381"/>
      <c r="T48" s="381"/>
      <c r="U48" s="381"/>
      <c r="V48" s="381"/>
      <c r="W48" s="382"/>
      <c r="Y48" s="172"/>
    </row>
    <row r="49" spans="2:25" ht="12" customHeight="1">
      <c r="B49" s="173"/>
      <c r="G49" s="172"/>
      <c r="H49" s="174"/>
      <c r="I49" s="379"/>
      <c r="J49" s="379"/>
      <c r="K49" s="379"/>
      <c r="L49" s="379"/>
      <c r="M49" s="379"/>
      <c r="N49" s="379"/>
      <c r="O49" s="379"/>
      <c r="P49" s="379"/>
      <c r="Q49" s="383"/>
      <c r="R49" s="384"/>
      <c r="S49" s="384"/>
      <c r="T49" s="384"/>
      <c r="U49" s="384"/>
      <c r="V49" s="384"/>
      <c r="W49" s="385"/>
      <c r="Y49" s="172"/>
    </row>
    <row r="50" spans="2:25" ht="15" customHeight="1">
      <c r="B50" s="179"/>
      <c r="C50" s="180"/>
      <c r="D50" s="180"/>
      <c r="E50" s="180"/>
      <c r="F50" s="180"/>
      <c r="G50" s="181"/>
      <c r="H50" s="182"/>
      <c r="I50" s="180"/>
      <c r="J50" s="180"/>
      <c r="K50" s="180"/>
      <c r="L50" s="180"/>
      <c r="M50" s="180"/>
      <c r="N50" s="180"/>
      <c r="O50" s="180"/>
      <c r="P50" s="180"/>
      <c r="Q50" s="180"/>
      <c r="R50" s="180"/>
      <c r="S50" s="180"/>
      <c r="T50" s="180"/>
      <c r="U50" s="180"/>
      <c r="V50" s="180"/>
      <c r="W50" s="386"/>
      <c r="X50" s="386"/>
      <c r="Y50" s="387"/>
    </row>
    <row r="51" spans="2:25" ht="15" customHeight="1">
      <c r="Y51" s="183"/>
    </row>
    <row r="52" spans="2:25" ht="38.4" customHeight="1">
      <c r="B52" s="378" t="s">
        <v>172</v>
      </c>
      <c r="C52" s="378"/>
      <c r="D52" s="378"/>
      <c r="E52" s="378"/>
      <c r="F52" s="378"/>
      <c r="G52" s="378"/>
      <c r="H52" s="378"/>
      <c r="I52" s="378"/>
      <c r="J52" s="378"/>
      <c r="K52" s="378"/>
      <c r="L52" s="378"/>
      <c r="M52" s="378"/>
      <c r="N52" s="378"/>
      <c r="O52" s="378"/>
      <c r="P52" s="378"/>
      <c r="Q52" s="378"/>
      <c r="R52" s="378"/>
      <c r="S52" s="378"/>
      <c r="T52" s="378"/>
      <c r="U52" s="378"/>
      <c r="V52" s="378"/>
      <c r="W52" s="378"/>
      <c r="X52" s="378"/>
      <c r="Y52" s="378"/>
    </row>
    <row r="53" spans="2:25" ht="24" customHeight="1">
      <c r="B53" s="378" t="s">
        <v>173</v>
      </c>
      <c r="C53" s="378"/>
      <c r="D53" s="378"/>
      <c r="E53" s="378"/>
      <c r="F53" s="378"/>
      <c r="G53" s="378"/>
      <c r="H53" s="378"/>
      <c r="I53" s="378"/>
      <c r="J53" s="378"/>
      <c r="K53" s="378"/>
      <c r="L53" s="378"/>
      <c r="M53" s="378"/>
      <c r="N53" s="378"/>
      <c r="O53" s="378"/>
      <c r="P53" s="378"/>
      <c r="Q53" s="378"/>
      <c r="R53" s="378"/>
      <c r="S53" s="378"/>
      <c r="T53" s="378"/>
      <c r="U53" s="378"/>
      <c r="V53" s="378"/>
      <c r="W53" s="378"/>
      <c r="X53" s="378"/>
      <c r="Y53" s="378"/>
    </row>
    <row r="54" spans="2:25" ht="24" customHeight="1">
      <c r="B54" s="378" t="s">
        <v>174</v>
      </c>
      <c r="C54" s="378"/>
      <c r="D54" s="378"/>
      <c r="E54" s="378"/>
      <c r="F54" s="378"/>
      <c r="G54" s="378"/>
      <c r="H54" s="378"/>
      <c r="I54" s="378"/>
      <c r="J54" s="378"/>
      <c r="K54" s="378"/>
      <c r="L54" s="378"/>
      <c r="M54" s="378"/>
      <c r="N54" s="378"/>
      <c r="O54" s="378"/>
      <c r="P54" s="378"/>
      <c r="Q54" s="378"/>
      <c r="R54" s="378"/>
      <c r="S54" s="378"/>
      <c r="T54" s="378"/>
      <c r="U54" s="378"/>
      <c r="V54" s="378"/>
      <c r="W54" s="378"/>
      <c r="X54" s="378"/>
      <c r="Y54" s="378"/>
    </row>
    <row r="55" spans="2:25">
      <c r="B55" s="184" t="s">
        <v>175</v>
      </c>
      <c r="D55" s="176"/>
      <c r="E55" s="176"/>
      <c r="F55" s="176"/>
      <c r="G55" s="176"/>
      <c r="H55" s="176"/>
      <c r="I55" s="176"/>
      <c r="J55" s="176"/>
      <c r="K55" s="176"/>
      <c r="L55" s="176"/>
      <c r="M55" s="176"/>
      <c r="N55" s="176"/>
      <c r="O55" s="176"/>
      <c r="P55" s="176"/>
      <c r="Q55" s="176"/>
      <c r="R55" s="176"/>
      <c r="S55" s="176"/>
      <c r="T55" s="176"/>
      <c r="U55" s="176"/>
      <c r="V55" s="176"/>
      <c r="W55" s="176"/>
      <c r="X55" s="176"/>
      <c r="Y55" s="176"/>
    </row>
    <row r="56" spans="2:25">
      <c r="B56" s="184"/>
      <c r="D56" s="185"/>
      <c r="E56" s="185"/>
      <c r="F56" s="185"/>
      <c r="G56" s="185"/>
      <c r="H56" s="185"/>
      <c r="I56" s="185"/>
      <c r="J56" s="185"/>
      <c r="K56" s="185"/>
      <c r="L56" s="185"/>
      <c r="M56" s="185"/>
      <c r="N56" s="185"/>
      <c r="O56" s="185"/>
      <c r="P56" s="185"/>
      <c r="Q56" s="185"/>
      <c r="R56" s="185"/>
      <c r="S56" s="185"/>
      <c r="T56" s="185"/>
      <c r="U56" s="185"/>
      <c r="V56" s="185"/>
      <c r="W56" s="185"/>
      <c r="X56" s="185"/>
      <c r="Y56" s="185"/>
    </row>
  </sheetData>
  <mergeCells count="38">
    <mergeCell ref="S3:T3"/>
    <mergeCell ref="B4:Y4"/>
    <mergeCell ref="H6:Y6"/>
    <mergeCell ref="C9:G9"/>
    <mergeCell ref="I10:P11"/>
    <mergeCell ref="Q10:W11"/>
    <mergeCell ref="I12:P15"/>
    <mergeCell ref="Q12:W15"/>
    <mergeCell ref="I16:P17"/>
    <mergeCell ref="Q16:W17"/>
    <mergeCell ref="I18:P19"/>
    <mergeCell ref="Q18:W19"/>
    <mergeCell ref="I20:P21"/>
    <mergeCell ref="Q20:W21"/>
    <mergeCell ref="I24:P25"/>
    <mergeCell ref="Q24:W25"/>
    <mergeCell ref="I26:P29"/>
    <mergeCell ref="Q26:W29"/>
    <mergeCell ref="I30:P31"/>
    <mergeCell ref="Q30:W31"/>
    <mergeCell ref="I32:P33"/>
    <mergeCell ref="Q32:W33"/>
    <mergeCell ref="I34:P35"/>
    <mergeCell ref="Q34:W35"/>
    <mergeCell ref="I38:P39"/>
    <mergeCell ref="Q38:W39"/>
    <mergeCell ref="I40:P43"/>
    <mergeCell ref="Q40:W43"/>
    <mergeCell ref="I44:P45"/>
    <mergeCell ref="Q44:W45"/>
    <mergeCell ref="B53:Y53"/>
    <mergeCell ref="B54:Y54"/>
    <mergeCell ref="I46:P47"/>
    <mergeCell ref="Q46:W47"/>
    <mergeCell ref="I48:P49"/>
    <mergeCell ref="Q48:W49"/>
    <mergeCell ref="W50:Y50"/>
    <mergeCell ref="B52:Y52"/>
  </mergeCells>
  <phoneticPr fontId="21"/>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37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R131073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R196609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R262145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R327681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R393217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R458753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R524289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R589825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R655361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R720897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R786433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R851969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R917505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R983041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37:H65543 JD65537:JD65543 SZ65537:SZ65543 ACV65537:ACV65543 AMR65537:AMR65543 AWN65537:AWN65543 BGJ65537:BGJ65543 BQF65537:BQF65543 CAB65537:CAB65543 CJX65537:CJX65543 CTT65537:CTT65543 DDP65537:DDP65543 DNL65537:DNL65543 DXH65537:DXH65543 EHD65537:EHD65543 EQZ65537:EQZ65543 FAV65537:FAV65543 FKR65537:FKR65543 FUN65537:FUN65543 GEJ65537:GEJ65543 GOF65537:GOF65543 GYB65537:GYB65543 HHX65537:HHX65543 HRT65537:HRT65543 IBP65537:IBP65543 ILL65537:ILL65543 IVH65537:IVH65543 JFD65537:JFD65543 JOZ65537:JOZ65543 JYV65537:JYV65543 KIR65537:KIR65543 KSN65537:KSN65543 LCJ65537:LCJ65543 LMF65537:LMF65543 LWB65537:LWB65543 MFX65537:MFX65543 MPT65537:MPT65543 MZP65537:MZP65543 NJL65537:NJL65543 NTH65537:NTH65543 ODD65537:ODD65543 OMZ65537:OMZ65543 OWV65537:OWV65543 PGR65537:PGR65543 PQN65537:PQN65543 QAJ65537:QAJ65543 QKF65537:QKF65543 QUB65537:QUB65543 RDX65537:RDX65543 RNT65537:RNT65543 RXP65537:RXP65543 SHL65537:SHL65543 SRH65537:SRH65543 TBD65537:TBD65543 TKZ65537:TKZ65543 TUV65537:TUV65543 UER65537:UER65543 UON65537:UON65543 UYJ65537:UYJ65543 VIF65537:VIF65543 VSB65537:VSB65543 WBX65537:WBX65543 WLT65537:WLT65543 WVP65537:WVP65543 H131073:H131079 JD131073:JD131079 SZ131073:SZ131079 ACV131073:ACV131079 AMR131073:AMR131079 AWN131073:AWN131079 BGJ131073:BGJ131079 BQF131073:BQF131079 CAB131073:CAB131079 CJX131073:CJX131079 CTT131073:CTT131079 DDP131073:DDP131079 DNL131073:DNL131079 DXH131073:DXH131079 EHD131073:EHD131079 EQZ131073:EQZ131079 FAV131073:FAV131079 FKR131073:FKR131079 FUN131073:FUN131079 GEJ131073:GEJ131079 GOF131073:GOF131079 GYB131073:GYB131079 HHX131073:HHX131079 HRT131073:HRT131079 IBP131073:IBP131079 ILL131073:ILL131079 IVH131073:IVH131079 JFD131073:JFD131079 JOZ131073:JOZ131079 JYV131073:JYV131079 KIR131073:KIR131079 KSN131073:KSN131079 LCJ131073:LCJ131079 LMF131073:LMF131079 LWB131073:LWB131079 MFX131073:MFX131079 MPT131073:MPT131079 MZP131073:MZP131079 NJL131073:NJL131079 NTH131073:NTH131079 ODD131073:ODD131079 OMZ131073:OMZ131079 OWV131073:OWV131079 PGR131073:PGR131079 PQN131073:PQN131079 QAJ131073:QAJ131079 QKF131073:QKF131079 QUB131073:QUB131079 RDX131073:RDX131079 RNT131073:RNT131079 RXP131073:RXP131079 SHL131073:SHL131079 SRH131073:SRH131079 TBD131073:TBD131079 TKZ131073:TKZ131079 TUV131073:TUV131079 UER131073:UER131079 UON131073:UON131079 UYJ131073:UYJ131079 VIF131073:VIF131079 VSB131073:VSB131079 WBX131073:WBX131079 WLT131073:WLT131079 WVP131073:WVP131079 H196609:H196615 JD196609:JD196615 SZ196609:SZ196615 ACV196609:ACV196615 AMR196609:AMR196615 AWN196609:AWN196615 BGJ196609:BGJ196615 BQF196609:BQF196615 CAB196609:CAB196615 CJX196609:CJX196615 CTT196609:CTT196615 DDP196609:DDP196615 DNL196609:DNL196615 DXH196609:DXH196615 EHD196609:EHD196615 EQZ196609:EQZ196615 FAV196609:FAV196615 FKR196609:FKR196615 FUN196609:FUN196615 GEJ196609:GEJ196615 GOF196609:GOF196615 GYB196609:GYB196615 HHX196609:HHX196615 HRT196609:HRT196615 IBP196609:IBP196615 ILL196609:ILL196615 IVH196609:IVH196615 JFD196609:JFD196615 JOZ196609:JOZ196615 JYV196609:JYV196615 KIR196609:KIR196615 KSN196609:KSN196615 LCJ196609:LCJ196615 LMF196609:LMF196615 LWB196609:LWB196615 MFX196609:MFX196615 MPT196609:MPT196615 MZP196609:MZP196615 NJL196609:NJL196615 NTH196609:NTH196615 ODD196609:ODD196615 OMZ196609:OMZ196615 OWV196609:OWV196615 PGR196609:PGR196615 PQN196609:PQN196615 QAJ196609:QAJ196615 QKF196609:QKF196615 QUB196609:QUB196615 RDX196609:RDX196615 RNT196609:RNT196615 RXP196609:RXP196615 SHL196609:SHL196615 SRH196609:SRH196615 TBD196609:TBD196615 TKZ196609:TKZ196615 TUV196609:TUV196615 UER196609:UER196615 UON196609:UON196615 UYJ196609:UYJ196615 VIF196609:VIF196615 VSB196609:VSB196615 WBX196609:WBX196615 WLT196609:WLT196615 WVP196609:WVP196615 H262145:H262151 JD262145:JD262151 SZ262145:SZ262151 ACV262145:ACV262151 AMR262145:AMR262151 AWN262145:AWN262151 BGJ262145:BGJ262151 BQF262145:BQF262151 CAB262145:CAB262151 CJX262145:CJX262151 CTT262145:CTT262151 DDP262145:DDP262151 DNL262145:DNL262151 DXH262145:DXH262151 EHD262145:EHD262151 EQZ262145:EQZ262151 FAV262145:FAV262151 FKR262145:FKR262151 FUN262145:FUN262151 GEJ262145:GEJ262151 GOF262145:GOF262151 GYB262145:GYB262151 HHX262145:HHX262151 HRT262145:HRT262151 IBP262145:IBP262151 ILL262145:ILL262151 IVH262145:IVH262151 JFD262145:JFD262151 JOZ262145:JOZ262151 JYV262145:JYV262151 KIR262145:KIR262151 KSN262145:KSN262151 LCJ262145:LCJ262151 LMF262145:LMF262151 LWB262145:LWB262151 MFX262145:MFX262151 MPT262145:MPT262151 MZP262145:MZP262151 NJL262145:NJL262151 NTH262145:NTH262151 ODD262145:ODD262151 OMZ262145:OMZ262151 OWV262145:OWV262151 PGR262145:PGR262151 PQN262145:PQN262151 QAJ262145:QAJ262151 QKF262145:QKF262151 QUB262145:QUB262151 RDX262145:RDX262151 RNT262145:RNT262151 RXP262145:RXP262151 SHL262145:SHL262151 SRH262145:SRH262151 TBD262145:TBD262151 TKZ262145:TKZ262151 TUV262145:TUV262151 UER262145:UER262151 UON262145:UON262151 UYJ262145:UYJ262151 VIF262145:VIF262151 VSB262145:VSB262151 WBX262145:WBX262151 WLT262145:WLT262151 WVP262145:WVP262151 H327681:H327687 JD327681:JD327687 SZ327681:SZ327687 ACV327681:ACV327687 AMR327681:AMR327687 AWN327681:AWN327687 BGJ327681:BGJ327687 BQF327681:BQF327687 CAB327681:CAB327687 CJX327681:CJX327687 CTT327681:CTT327687 DDP327681:DDP327687 DNL327681:DNL327687 DXH327681:DXH327687 EHD327681:EHD327687 EQZ327681:EQZ327687 FAV327681:FAV327687 FKR327681:FKR327687 FUN327681:FUN327687 GEJ327681:GEJ327687 GOF327681:GOF327687 GYB327681:GYB327687 HHX327681:HHX327687 HRT327681:HRT327687 IBP327681:IBP327687 ILL327681:ILL327687 IVH327681:IVH327687 JFD327681:JFD327687 JOZ327681:JOZ327687 JYV327681:JYV327687 KIR327681:KIR327687 KSN327681:KSN327687 LCJ327681:LCJ327687 LMF327681:LMF327687 LWB327681:LWB327687 MFX327681:MFX327687 MPT327681:MPT327687 MZP327681:MZP327687 NJL327681:NJL327687 NTH327681:NTH327687 ODD327681:ODD327687 OMZ327681:OMZ327687 OWV327681:OWV327687 PGR327681:PGR327687 PQN327681:PQN327687 QAJ327681:QAJ327687 QKF327681:QKF327687 QUB327681:QUB327687 RDX327681:RDX327687 RNT327681:RNT327687 RXP327681:RXP327687 SHL327681:SHL327687 SRH327681:SRH327687 TBD327681:TBD327687 TKZ327681:TKZ327687 TUV327681:TUV327687 UER327681:UER327687 UON327681:UON327687 UYJ327681:UYJ327687 VIF327681:VIF327687 VSB327681:VSB327687 WBX327681:WBX327687 WLT327681:WLT327687 WVP327681:WVP327687 H393217:H393223 JD393217:JD393223 SZ393217:SZ393223 ACV393217:ACV393223 AMR393217:AMR393223 AWN393217:AWN393223 BGJ393217:BGJ393223 BQF393217:BQF393223 CAB393217:CAB393223 CJX393217:CJX393223 CTT393217:CTT393223 DDP393217:DDP393223 DNL393217:DNL393223 DXH393217:DXH393223 EHD393217:EHD393223 EQZ393217:EQZ393223 FAV393217:FAV393223 FKR393217:FKR393223 FUN393217:FUN393223 GEJ393217:GEJ393223 GOF393217:GOF393223 GYB393217:GYB393223 HHX393217:HHX393223 HRT393217:HRT393223 IBP393217:IBP393223 ILL393217:ILL393223 IVH393217:IVH393223 JFD393217:JFD393223 JOZ393217:JOZ393223 JYV393217:JYV393223 KIR393217:KIR393223 KSN393217:KSN393223 LCJ393217:LCJ393223 LMF393217:LMF393223 LWB393217:LWB393223 MFX393217:MFX393223 MPT393217:MPT393223 MZP393217:MZP393223 NJL393217:NJL393223 NTH393217:NTH393223 ODD393217:ODD393223 OMZ393217:OMZ393223 OWV393217:OWV393223 PGR393217:PGR393223 PQN393217:PQN393223 QAJ393217:QAJ393223 QKF393217:QKF393223 QUB393217:QUB393223 RDX393217:RDX393223 RNT393217:RNT393223 RXP393217:RXP393223 SHL393217:SHL393223 SRH393217:SRH393223 TBD393217:TBD393223 TKZ393217:TKZ393223 TUV393217:TUV393223 UER393217:UER393223 UON393217:UON393223 UYJ393217:UYJ393223 VIF393217:VIF393223 VSB393217:VSB393223 WBX393217:WBX393223 WLT393217:WLT393223 WVP393217:WVP393223 H458753:H458759 JD458753:JD458759 SZ458753:SZ458759 ACV458753:ACV458759 AMR458753:AMR458759 AWN458753:AWN458759 BGJ458753:BGJ458759 BQF458753:BQF458759 CAB458753:CAB458759 CJX458753:CJX458759 CTT458753:CTT458759 DDP458753:DDP458759 DNL458753:DNL458759 DXH458753:DXH458759 EHD458753:EHD458759 EQZ458753:EQZ458759 FAV458753:FAV458759 FKR458753:FKR458759 FUN458753:FUN458759 GEJ458753:GEJ458759 GOF458753:GOF458759 GYB458753:GYB458759 HHX458753:HHX458759 HRT458753:HRT458759 IBP458753:IBP458759 ILL458753:ILL458759 IVH458753:IVH458759 JFD458753:JFD458759 JOZ458753:JOZ458759 JYV458753:JYV458759 KIR458753:KIR458759 KSN458753:KSN458759 LCJ458753:LCJ458759 LMF458753:LMF458759 LWB458753:LWB458759 MFX458753:MFX458759 MPT458753:MPT458759 MZP458753:MZP458759 NJL458753:NJL458759 NTH458753:NTH458759 ODD458753:ODD458759 OMZ458753:OMZ458759 OWV458753:OWV458759 PGR458753:PGR458759 PQN458753:PQN458759 QAJ458753:QAJ458759 QKF458753:QKF458759 QUB458753:QUB458759 RDX458753:RDX458759 RNT458753:RNT458759 RXP458753:RXP458759 SHL458753:SHL458759 SRH458753:SRH458759 TBD458753:TBD458759 TKZ458753:TKZ458759 TUV458753:TUV458759 UER458753:UER458759 UON458753:UON458759 UYJ458753:UYJ458759 VIF458753:VIF458759 VSB458753:VSB458759 WBX458753:WBX458759 WLT458753:WLT458759 WVP458753:WVP458759 H524289:H524295 JD524289:JD524295 SZ524289:SZ524295 ACV524289:ACV524295 AMR524289:AMR524295 AWN524289:AWN524295 BGJ524289:BGJ524295 BQF524289:BQF524295 CAB524289:CAB524295 CJX524289:CJX524295 CTT524289:CTT524295 DDP524289:DDP524295 DNL524289:DNL524295 DXH524289:DXH524295 EHD524289:EHD524295 EQZ524289:EQZ524295 FAV524289:FAV524295 FKR524289:FKR524295 FUN524289:FUN524295 GEJ524289:GEJ524295 GOF524289:GOF524295 GYB524289:GYB524295 HHX524289:HHX524295 HRT524289:HRT524295 IBP524289:IBP524295 ILL524289:ILL524295 IVH524289:IVH524295 JFD524289:JFD524295 JOZ524289:JOZ524295 JYV524289:JYV524295 KIR524289:KIR524295 KSN524289:KSN524295 LCJ524289:LCJ524295 LMF524289:LMF524295 LWB524289:LWB524295 MFX524289:MFX524295 MPT524289:MPT524295 MZP524289:MZP524295 NJL524289:NJL524295 NTH524289:NTH524295 ODD524289:ODD524295 OMZ524289:OMZ524295 OWV524289:OWV524295 PGR524289:PGR524295 PQN524289:PQN524295 QAJ524289:QAJ524295 QKF524289:QKF524295 QUB524289:QUB524295 RDX524289:RDX524295 RNT524289:RNT524295 RXP524289:RXP524295 SHL524289:SHL524295 SRH524289:SRH524295 TBD524289:TBD524295 TKZ524289:TKZ524295 TUV524289:TUV524295 UER524289:UER524295 UON524289:UON524295 UYJ524289:UYJ524295 VIF524289:VIF524295 VSB524289:VSB524295 WBX524289:WBX524295 WLT524289:WLT524295 WVP524289:WVP524295 H589825:H589831 JD589825:JD589831 SZ589825:SZ589831 ACV589825:ACV589831 AMR589825:AMR589831 AWN589825:AWN589831 BGJ589825:BGJ589831 BQF589825:BQF589831 CAB589825:CAB589831 CJX589825:CJX589831 CTT589825:CTT589831 DDP589825:DDP589831 DNL589825:DNL589831 DXH589825:DXH589831 EHD589825:EHD589831 EQZ589825:EQZ589831 FAV589825:FAV589831 FKR589825:FKR589831 FUN589825:FUN589831 GEJ589825:GEJ589831 GOF589825:GOF589831 GYB589825:GYB589831 HHX589825:HHX589831 HRT589825:HRT589831 IBP589825:IBP589831 ILL589825:ILL589831 IVH589825:IVH589831 JFD589825:JFD589831 JOZ589825:JOZ589831 JYV589825:JYV589831 KIR589825:KIR589831 KSN589825:KSN589831 LCJ589825:LCJ589831 LMF589825:LMF589831 LWB589825:LWB589831 MFX589825:MFX589831 MPT589825:MPT589831 MZP589825:MZP589831 NJL589825:NJL589831 NTH589825:NTH589831 ODD589825:ODD589831 OMZ589825:OMZ589831 OWV589825:OWV589831 PGR589825:PGR589831 PQN589825:PQN589831 QAJ589825:QAJ589831 QKF589825:QKF589831 QUB589825:QUB589831 RDX589825:RDX589831 RNT589825:RNT589831 RXP589825:RXP589831 SHL589825:SHL589831 SRH589825:SRH589831 TBD589825:TBD589831 TKZ589825:TKZ589831 TUV589825:TUV589831 UER589825:UER589831 UON589825:UON589831 UYJ589825:UYJ589831 VIF589825:VIF589831 VSB589825:VSB589831 WBX589825:WBX589831 WLT589825:WLT589831 WVP589825:WVP589831 H655361:H655367 JD655361:JD655367 SZ655361:SZ655367 ACV655361:ACV655367 AMR655361:AMR655367 AWN655361:AWN655367 BGJ655361:BGJ655367 BQF655361:BQF655367 CAB655361:CAB655367 CJX655361:CJX655367 CTT655361:CTT655367 DDP655361:DDP655367 DNL655361:DNL655367 DXH655361:DXH655367 EHD655361:EHD655367 EQZ655361:EQZ655367 FAV655361:FAV655367 FKR655361:FKR655367 FUN655361:FUN655367 GEJ655361:GEJ655367 GOF655361:GOF655367 GYB655361:GYB655367 HHX655361:HHX655367 HRT655361:HRT655367 IBP655361:IBP655367 ILL655361:ILL655367 IVH655361:IVH655367 JFD655361:JFD655367 JOZ655361:JOZ655367 JYV655361:JYV655367 KIR655361:KIR655367 KSN655361:KSN655367 LCJ655361:LCJ655367 LMF655361:LMF655367 LWB655361:LWB655367 MFX655361:MFX655367 MPT655361:MPT655367 MZP655361:MZP655367 NJL655361:NJL655367 NTH655361:NTH655367 ODD655361:ODD655367 OMZ655361:OMZ655367 OWV655361:OWV655367 PGR655361:PGR655367 PQN655361:PQN655367 QAJ655361:QAJ655367 QKF655361:QKF655367 QUB655361:QUB655367 RDX655361:RDX655367 RNT655361:RNT655367 RXP655361:RXP655367 SHL655361:SHL655367 SRH655361:SRH655367 TBD655361:TBD655367 TKZ655361:TKZ655367 TUV655361:TUV655367 UER655361:UER655367 UON655361:UON655367 UYJ655361:UYJ655367 VIF655361:VIF655367 VSB655361:VSB655367 WBX655361:WBX655367 WLT655361:WLT655367 WVP655361:WVP655367 H720897:H720903 JD720897:JD720903 SZ720897:SZ720903 ACV720897:ACV720903 AMR720897:AMR720903 AWN720897:AWN720903 BGJ720897:BGJ720903 BQF720897:BQF720903 CAB720897:CAB720903 CJX720897:CJX720903 CTT720897:CTT720903 DDP720897:DDP720903 DNL720897:DNL720903 DXH720897:DXH720903 EHD720897:EHD720903 EQZ720897:EQZ720903 FAV720897:FAV720903 FKR720897:FKR720903 FUN720897:FUN720903 GEJ720897:GEJ720903 GOF720897:GOF720903 GYB720897:GYB720903 HHX720897:HHX720903 HRT720897:HRT720903 IBP720897:IBP720903 ILL720897:ILL720903 IVH720897:IVH720903 JFD720897:JFD720903 JOZ720897:JOZ720903 JYV720897:JYV720903 KIR720897:KIR720903 KSN720897:KSN720903 LCJ720897:LCJ720903 LMF720897:LMF720903 LWB720897:LWB720903 MFX720897:MFX720903 MPT720897:MPT720903 MZP720897:MZP720903 NJL720897:NJL720903 NTH720897:NTH720903 ODD720897:ODD720903 OMZ720897:OMZ720903 OWV720897:OWV720903 PGR720897:PGR720903 PQN720897:PQN720903 QAJ720897:QAJ720903 QKF720897:QKF720903 QUB720897:QUB720903 RDX720897:RDX720903 RNT720897:RNT720903 RXP720897:RXP720903 SHL720897:SHL720903 SRH720897:SRH720903 TBD720897:TBD720903 TKZ720897:TKZ720903 TUV720897:TUV720903 UER720897:UER720903 UON720897:UON720903 UYJ720897:UYJ720903 VIF720897:VIF720903 VSB720897:VSB720903 WBX720897:WBX720903 WLT720897:WLT720903 WVP720897:WVP720903 H786433:H786439 JD786433:JD786439 SZ786433:SZ786439 ACV786433:ACV786439 AMR786433:AMR786439 AWN786433:AWN786439 BGJ786433:BGJ786439 BQF786433:BQF786439 CAB786433:CAB786439 CJX786433:CJX786439 CTT786433:CTT786439 DDP786433:DDP786439 DNL786433:DNL786439 DXH786433:DXH786439 EHD786433:EHD786439 EQZ786433:EQZ786439 FAV786433:FAV786439 FKR786433:FKR786439 FUN786433:FUN786439 GEJ786433:GEJ786439 GOF786433:GOF786439 GYB786433:GYB786439 HHX786433:HHX786439 HRT786433:HRT786439 IBP786433:IBP786439 ILL786433:ILL786439 IVH786433:IVH786439 JFD786433:JFD786439 JOZ786433:JOZ786439 JYV786433:JYV786439 KIR786433:KIR786439 KSN786433:KSN786439 LCJ786433:LCJ786439 LMF786433:LMF786439 LWB786433:LWB786439 MFX786433:MFX786439 MPT786433:MPT786439 MZP786433:MZP786439 NJL786433:NJL786439 NTH786433:NTH786439 ODD786433:ODD786439 OMZ786433:OMZ786439 OWV786433:OWV786439 PGR786433:PGR786439 PQN786433:PQN786439 QAJ786433:QAJ786439 QKF786433:QKF786439 QUB786433:QUB786439 RDX786433:RDX786439 RNT786433:RNT786439 RXP786433:RXP786439 SHL786433:SHL786439 SRH786433:SRH786439 TBD786433:TBD786439 TKZ786433:TKZ786439 TUV786433:TUV786439 UER786433:UER786439 UON786433:UON786439 UYJ786433:UYJ786439 VIF786433:VIF786439 VSB786433:VSB786439 WBX786433:WBX786439 WLT786433:WLT786439 WVP786433:WVP786439 H851969:H851975 JD851969:JD851975 SZ851969:SZ851975 ACV851969:ACV851975 AMR851969:AMR851975 AWN851969:AWN851975 BGJ851969:BGJ851975 BQF851969:BQF851975 CAB851969:CAB851975 CJX851969:CJX851975 CTT851969:CTT851975 DDP851969:DDP851975 DNL851969:DNL851975 DXH851969:DXH851975 EHD851969:EHD851975 EQZ851969:EQZ851975 FAV851969:FAV851975 FKR851969:FKR851975 FUN851969:FUN851975 GEJ851969:GEJ851975 GOF851969:GOF851975 GYB851969:GYB851975 HHX851969:HHX851975 HRT851969:HRT851975 IBP851969:IBP851975 ILL851969:ILL851975 IVH851969:IVH851975 JFD851969:JFD851975 JOZ851969:JOZ851975 JYV851969:JYV851975 KIR851969:KIR851975 KSN851969:KSN851975 LCJ851969:LCJ851975 LMF851969:LMF851975 LWB851969:LWB851975 MFX851969:MFX851975 MPT851969:MPT851975 MZP851969:MZP851975 NJL851969:NJL851975 NTH851969:NTH851975 ODD851969:ODD851975 OMZ851969:OMZ851975 OWV851969:OWV851975 PGR851969:PGR851975 PQN851969:PQN851975 QAJ851969:QAJ851975 QKF851969:QKF851975 QUB851969:QUB851975 RDX851969:RDX851975 RNT851969:RNT851975 RXP851969:RXP851975 SHL851969:SHL851975 SRH851969:SRH851975 TBD851969:TBD851975 TKZ851969:TKZ851975 TUV851969:TUV851975 UER851969:UER851975 UON851969:UON851975 UYJ851969:UYJ851975 VIF851969:VIF851975 VSB851969:VSB851975 WBX851969:WBX851975 WLT851969:WLT851975 WVP851969:WVP851975 H917505:H917511 JD917505:JD917511 SZ917505:SZ917511 ACV917505:ACV917511 AMR917505:AMR917511 AWN917505:AWN917511 BGJ917505:BGJ917511 BQF917505:BQF917511 CAB917505:CAB917511 CJX917505:CJX917511 CTT917505:CTT917511 DDP917505:DDP917511 DNL917505:DNL917511 DXH917505:DXH917511 EHD917505:EHD917511 EQZ917505:EQZ917511 FAV917505:FAV917511 FKR917505:FKR917511 FUN917505:FUN917511 GEJ917505:GEJ917511 GOF917505:GOF917511 GYB917505:GYB917511 HHX917505:HHX917511 HRT917505:HRT917511 IBP917505:IBP917511 ILL917505:ILL917511 IVH917505:IVH917511 JFD917505:JFD917511 JOZ917505:JOZ917511 JYV917505:JYV917511 KIR917505:KIR917511 KSN917505:KSN917511 LCJ917505:LCJ917511 LMF917505:LMF917511 LWB917505:LWB917511 MFX917505:MFX917511 MPT917505:MPT917511 MZP917505:MZP917511 NJL917505:NJL917511 NTH917505:NTH917511 ODD917505:ODD917511 OMZ917505:OMZ917511 OWV917505:OWV917511 PGR917505:PGR917511 PQN917505:PQN917511 QAJ917505:QAJ917511 QKF917505:QKF917511 QUB917505:QUB917511 RDX917505:RDX917511 RNT917505:RNT917511 RXP917505:RXP917511 SHL917505:SHL917511 SRH917505:SRH917511 TBD917505:TBD917511 TKZ917505:TKZ917511 TUV917505:TUV917511 UER917505:UER917511 UON917505:UON917511 UYJ917505:UYJ917511 VIF917505:VIF917511 VSB917505:VSB917511 WBX917505:WBX917511 WLT917505:WLT917511 WVP917505:WVP917511 H983041:H983047 JD983041:JD983047 SZ983041:SZ983047 ACV983041:ACV983047 AMR983041:AMR983047 AWN983041:AWN983047 BGJ983041:BGJ983047 BQF983041:BQF983047 CAB983041:CAB983047 CJX983041:CJX983047 CTT983041:CTT983047 DDP983041:DDP983047 DNL983041:DNL983047 DXH983041:DXH983047 EHD983041:EHD983047 EQZ983041:EQZ983047 FAV983041:FAV983047 FKR983041:FKR983047 FUN983041:FUN983047 GEJ983041:GEJ983047 GOF983041:GOF983047 GYB983041:GYB983047 HHX983041:HHX983047 HRT983041:HRT983047 IBP983041:IBP983047 ILL983041:ILL983047 IVH983041:IVH983047 JFD983041:JFD983047 JOZ983041:JOZ983047 JYV983041:JYV983047 KIR983041:KIR983047 KSN983041:KSN983047 LCJ983041:LCJ983047 LMF983041:LMF983047 LWB983041:LWB983047 MFX983041:MFX983047 MPT983041:MPT983047 MZP983041:MZP983047 NJL983041:NJL983047 NTH983041:NTH983047 ODD983041:ODD983047 OMZ983041:OMZ983047 OWV983041:OWV983047 PGR983041:PGR983047 PQN983041:PQN983047 QAJ983041:QAJ983047 QKF983041:QKF983047 QUB983041:QUB983047 RDX983041:RDX983047 RNT983041:RNT983047 RXP983041:RXP983047 SHL983041:SHL983047 SRH983041:SRH983047 TBD983041:TBD983047 TKZ983041:TKZ983047 TUV983041:TUV983047 UER983041:UER983047 UON983041:UON983047 UYJ983041:UYJ983047 VIF983041:VIF983047 VSB983041:VSB983047 WBX983041:WBX983047 WLT983041:WLT983047 WVP983041:WVP983047 P65538:P65542 JL65538:JL65542 TH65538:TH65542 ADD65538:ADD65542 AMZ65538:AMZ65542 AWV65538:AWV65542 BGR65538:BGR65542 BQN65538:BQN65542 CAJ65538:CAJ65542 CKF65538:CKF65542 CUB65538:CUB65542 DDX65538:DDX65542 DNT65538:DNT65542 DXP65538:DXP65542 EHL65538:EHL65542 ERH65538:ERH65542 FBD65538:FBD65542 FKZ65538:FKZ65542 FUV65538:FUV65542 GER65538:GER65542 GON65538:GON65542 GYJ65538:GYJ65542 HIF65538:HIF65542 HSB65538:HSB65542 IBX65538:IBX65542 ILT65538:ILT65542 IVP65538:IVP65542 JFL65538:JFL65542 JPH65538:JPH65542 JZD65538:JZD65542 KIZ65538:KIZ65542 KSV65538:KSV65542 LCR65538:LCR65542 LMN65538:LMN65542 LWJ65538:LWJ65542 MGF65538:MGF65542 MQB65538:MQB65542 MZX65538:MZX65542 NJT65538:NJT65542 NTP65538:NTP65542 ODL65538:ODL65542 ONH65538:ONH65542 OXD65538:OXD65542 PGZ65538:PGZ65542 PQV65538:PQV65542 QAR65538:QAR65542 QKN65538:QKN65542 QUJ65538:QUJ65542 REF65538:REF65542 ROB65538:ROB65542 RXX65538:RXX65542 SHT65538:SHT65542 SRP65538:SRP65542 TBL65538:TBL65542 TLH65538:TLH65542 TVD65538:TVD65542 UEZ65538:UEZ65542 UOV65538:UOV65542 UYR65538:UYR65542 VIN65538:VIN65542 VSJ65538:VSJ65542 WCF65538:WCF65542 WMB65538:WMB65542 WVX65538:WVX65542 P131074:P131078 JL131074:JL131078 TH131074:TH131078 ADD131074:ADD131078 AMZ131074:AMZ131078 AWV131074:AWV131078 BGR131074:BGR131078 BQN131074:BQN131078 CAJ131074:CAJ131078 CKF131074:CKF131078 CUB131074:CUB131078 DDX131074:DDX131078 DNT131074:DNT131078 DXP131074:DXP131078 EHL131074:EHL131078 ERH131074:ERH131078 FBD131074:FBD131078 FKZ131074:FKZ131078 FUV131074:FUV131078 GER131074:GER131078 GON131074:GON131078 GYJ131074:GYJ131078 HIF131074:HIF131078 HSB131074:HSB131078 IBX131074:IBX131078 ILT131074:ILT131078 IVP131074:IVP131078 JFL131074:JFL131078 JPH131074:JPH131078 JZD131074:JZD131078 KIZ131074:KIZ131078 KSV131074:KSV131078 LCR131074:LCR131078 LMN131074:LMN131078 LWJ131074:LWJ131078 MGF131074:MGF131078 MQB131074:MQB131078 MZX131074:MZX131078 NJT131074:NJT131078 NTP131074:NTP131078 ODL131074:ODL131078 ONH131074:ONH131078 OXD131074:OXD131078 PGZ131074:PGZ131078 PQV131074:PQV131078 QAR131074:QAR131078 QKN131074:QKN131078 QUJ131074:QUJ131078 REF131074:REF131078 ROB131074:ROB131078 RXX131074:RXX131078 SHT131074:SHT131078 SRP131074:SRP131078 TBL131074:TBL131078 TLH131074:TLH131078 TVD131074:TVD131078 UEZ131074:UEZ131078 UOV131074:UOV131078 UYR131074:UYR131078 VIN131074:VIN131078 VSJ131074:VSJ131078 WCF131074:WCF131078 WMB131074:WMB131078 WVX131074:WVX131078 P196610:P196614 JL196610:JL196614 TH196610:TH196614 ADD196610:ADD196614 AMZ196610:AMZ196614 AWV196610:AWV196614 BGR196610:BGR196614 BQN196610:BQN196614 CAJ196610:CAJ196614 CKF196610:CKF196614 CUB196610:CUB196614 DDX196610:DDX196614 DNT196610:DNT196614 DXP196610:DXP196614 EHL196610:EHL196614 ERH196610:ERH196614 FBD196610:FBD196614 FKZ196610:FKZ196614 FUV196610:FUV196614 GER196610:GER196614 GON196610:GON196614 GYJ196610:GYJ196614 HIF196610:HIF196614 HSB196610:HSB196614 IBX196610:IBX196614 ILT196610:ILT196614 IVP196610:IVP196614 JFL196610:JFL196614 JPH196610:JPH196614 JZD196610:JZD196614 KIZ196610:KIZ196614 KSV196610:KSV196614 LCR196610:LCR196614 LMN196610:LMN196614 LWJ196610:LWJ196614 MGF196610:MGF196614 MQB196610:MQB196614 MZX196610:MZX196614 NJT196610:NJT196614 NTP196610:NTP196614 ODL196610:ODL196614 ONH196610:ONH196614 OXD196610:OXD196614 PGZ196610:PGZ196614 PQV196610:PQV196614 QAR196610:QAR196614 QKN196610:QKN196614 QUJ196610:QUJ196614 REF196610:REF196614 ROB196610:ROB196614 RXX196610:RXX196614 SHT196610:SHT196614 SRP196610:SRP196614 TBL196610:TBL196614 TLH196610:TLH196614 TVD196610:TVD196614 UEZ196610:UEZ196614 UOV196610:UOV196614 UYR196610:UYR196614 VIN196610:VIN196614 VSJ196610:VSJ196614 WCF196610:WCF196614 WMB196610:WMB196614 WVX196610:WVX196614 P262146:P262150 JL262146:JL262150 TH262146:TH262150 ADD262146:ADD262150 AMZ262146:AMZ262150 AWV262146:AWV262150 BGR262146:BGR262150 BQN262146:BQN262150 CAJ262146:CAJ262150 CKF262146:CKF262150 CUB262146:CUB262150 DDX262146:DDX262150 DNT262146:DNT262150 DXP262146:DXP262150 EHL262146:EHL262150 ERH262146:ERH262150 FBD262146:FBD262150 FKZ262146:FKZ262150 FUV262146:FUV262150 GER262146:GER262150 GON262146:GON262150 GYJ262146:GYJ262150 HIF262146:HIF262150 HSB262146:HSB262150 IBX262146:IBX262150 ILT262146:ILT262150 IVP262146:IVP262150 JFL262146:JFL262150 JPH262146:JPH262150 JZD262146:JZD262150 KIZ262146:KIZ262150 KSV262146:KSV262150 LCR262146:LCR262150 LMN262146:LMN262150 LWJ262146:LWJ262150 MGF262146:MGF262150 MQB262146:MQB262150 MZX262146:MZX262150 NJT262146:NJT262150 NTP262146:NTP262150 ODL262146:ODL262150 ONH262146:ONH262150 OXD262146:OXD262150 PGZ262146:PGZ262150 PQV262146:PQV262150 QAR262146:QAR262150 QKN262146:QKN262150 QUJ262146:QUJ262150 REF262146:REF262150 ROB262146:ROB262150 RXX262146:RXX262150 SHT262146:SHT262150 SRP262146:SRP262150 TBL262146:TBL262150 TLH262146:TLH262150 TVD262146:TVD262150 UEZ262146:UEZ262150 UOV262146:UOV262150 UYR262146:UYR262150 VIN262146:VIN262150 VSJ262146:VSJ262150 WCF262146:WCF262150 WMB262146:WMB262150 WVX262146:WVX262150 P327682:P327686 JL327682:JL327686 TH327682:TH327686 ADD327682:ADD327686 AMZ327682:AMZ327686 AWV327682:AWV327686 BGR327682:BGR327686 BQN327682:BQN327686 CAJ327682:CAJ327686 CKF327682:CKF327686 CUB327682:CUB327686 DDX327682:DDX327686 DNT327682:DNT327686 DXP327682:DXP327686 EHL327682:EHL327686 ERH327682:ERH327686 FBD327682:FBD327686 FKZ327682:FKZ327686 FUV327682:FUV327686 GER327682:GER327686 GON327682:GON327686 GYJ327682:GYJ327686 HIF327682:HIF327686 HSB327682:HSB327686 IBX327682:IBX327686 ILT327682:ILT327686 IVP327682:IVP327686 JFL327682:JFL327686 JPH327682:JPH327686 JZD327682:JZD327686 KIZ327682:KIZ327686 KSV327682:KSV327686 LCR327682:LCR327686 LMN327682:LMN327686 LWJ327682:LWJ327686 MGF327682:MGF327686 MQB327682:MQB327686 MZX327682:MZX327686 NJT327682:NJT327686 NTP327682:NTP327686 ODL327682:ODL327686 ONH327682:ONH327686 OXD327682:OXD327686 PGZ327682:PGZ327686 PQV327682:PQV327686 QAR327682:QAR327686 QKN327682:QKN327686 QUJ327682:QUJ327686 REF327682:REF327686 ROB327682:ROB327686 RXX327682:RXX327686 SHT327682:SHT327686 SRP327682:SRP327686 TBL327682:TBL327686 TLH327682:TLH327686 TVD327682:TVD327686 UEZ327682:UEZ327686 UOV327682:UOV327686 UYR327682:UYR327686 VIN327682:VIN327686 VSJ327682:VSJ327686 WCF327682:WCF327686 WMB327682:WMB327686 WVX327682:WVX327686 P393218:P393222 JL393218:JL393222 TH393218:TH393222 ADD393218:ADD393222 AMZ393218:AMZ393222 AWV393218:AWV393222 BGR393218:BGR393222 BQN393218:BQN393222 CAJ393218:CAJ393222 CKF393218:CKF393222 CUB393218:CUB393222 DDX393218:DDX393222 DNT393218:DNT393222 DXP393218:DXP393222 EHL393218:EHL393222 ERH393218:ERH393222 FBD393218:FBD393222 FKZ393218:FKZ393222 FUV393218:FUV393222 GER393218:GER393222 GON393218:GON393222 GYJ393218:GYJ393222 HIF393218:HIF393222 HSB393218:HSB393222 IBX393218:IBX393222 ILT393218:ILT393222 IVP393218:IVP393222 JFL393218:JFL393222 JPH393218:JPH393222 JZD393218:JZD393222 KIZ393218:KIZ393222 KSV393218:KSV393222 LCR393218:LCR393222 LMN393218:LMN393222 LWJ393218:LWJ393222 MGF393218:MGF393222 MQB393218:MQB393222 MZX393218:MZX393222 NJT393218:NJT393222 NTP393218:NTP393222 ODL393218:ODL393222 ONH393218:ONH393222 OXD393218:OXD393222 PGZ393218:PGZ393222 PQV393218:PQV393222 QAR393218:QAR393222 QKN393218:QKN393222 QUJ393218:QUJ393222 REF393218:REF393222 ROB393218:ROB393222 RXX393218:RXX393222 SHT393218:SHT393222 SRP393218:SRP393222 TBL393218:TBL393222 TLH393218:TLH393222 TVD393218:TVD393222 UEZ393218:UEZ393222 UOV393218:UOV393222 UYR393218:UYR393222 VIN393218:VIN393222 VSJ393218:VSJ393222 WCF393218:WCF393222 WMB393218:WMB393222 WVX393218:WVX393222 P458754:P458758 JL458754:JL458758 TH458754:TH458758 ADD458754:ADD458758 AMZ458754:AMZ458758 AWV458754:AWV458758 BGR458754:BGR458758 BQN458754:BQN458758 CAJ458754:CAJ458758 CKF458754:CKF458758 CUB458754:CUB458758 DDX458754:DDX458758 DNT458754:DNT458758 DXP458754:DXP458758 EHL458754:EHL458758 ERH458754:ERH458758 FBD458754:FBD458758 FKZ458754:FKZ458758 FUV458754:FUV458758 GER458754:GER458758 GON458754:GON458758 GYJ458754:GYJ458758 HIF458754:HIF458758 HSB458754:HSB458758 IBX458754:IBX458758 ILT458754:ILT458758 IVP458754:IVP458758 JFL458754:JFL458758 JPH458754:JPH458758 JZD458754:JZD458758 KIZ458754:KIZ458758 KSV458754:KSV458758 LCR458754:LCR458758 LMN458754:LMN458758 LWJ458754:LWJ458758 MGF458754:MGF458758 MQB458754:MQB458758 MZX458754:MZX458758 NJT458754:NJT458758 NTP458754:NTP458758 ODL458754:ODL458758 ONH458754:ONH458758 OXD458754:OXD458758 PGZ458754:PGZ458758 PQV458754:PQV458758 QAR458754:QAR458758 QKN458754:QKN458758 QUJ458754:QUJ458758 REF458754:REF458758 ROB458754:ROB458758 RXX458754:RXX458758 SHT458754:SHT458758 SRP458754:SRP458758 TBL458754:TBL458758 TLH458754:TLH458758 TVD458754:TVD458758 UEZ458754:UEZ458758 UOV458754:UOV458758 UYR458754:UYR458758 VIN458754:VIN458758 VSJ458754:VSJ458758 WCF458754:WCF458758 WMB458754:WMB458758 WVX458754:WVX458758 P524290:P524294 JL524290:JL524294 TH524290:TH524294 ADD524290:ADD524294 AMZ524290:AMZ524294 AWV524290:AWV524294 BGR524290:BGR524294 BQN524290:BQN524294 CAJ524290:CAJ524294 CKF524290:CKF524294 CUB524290:CUB524294 DDX524290:DDX524294 DNT524290:DNT524294 DXP524290:DXP524294 EHL524290:EHL524294 ERH524290:ERH524294 FBD524290:FBD524294 FKZ524290:FKZ524294 FUV524290:FUV524294 GER524290:GER524294 GON524290:GON524294 GYJ524290:GYJ524294 HIF524290:HIF524294 HSB524290:HSB524294 IBX524290:IBX524294 ILT524290:ILT524294 IVP524290:IVP524294 JFL524290:JFL524294 JPH524290:JPH524294 JZD524290:JZD524294 KIZ524290:KIZ524294 KSV524290:KSV524294 LCR524290:LCR524294 LMN524290:LMN524294 LWJ524290:LWJ524294 MGF524290:MGF524294 MQB524290:MQB524294 MZX524290:MZX524294 NJT524290:NJT524294 NTP524290:NTP524294 ODL524290:ODL524294 ONH524290:ONH524294 OXD524290:OXD524294 PGZ524290:PGZ524294 PQV524290:PQV524294 QAR524290:QAR524294 QKN524290:QKN524294 QUJ524290:QUJ524294 REF524290:REF524294 ROB524290:ROB524294 RXX524290:RXX524294 SHT524290:SHT524294 SRP524290:SRP524294 TBL524290:TBL524294 TLH524290:TLH524294 TVD524290:TVD524294 UEZ524290:UEZ524294 UOV524290:UOV524294 UYR524290:UYR524294 VIN524290:VIN524294 VSJ524290:VSJ524294 WCF524290:WCF524294 WMB524290:WMB524294 WVX524290:WVX524294 P589826:P589830 JL589826:JL589830 TH589826:TH589830 ADD589826:ADD589830 AMZ589826:AMZ589830 AWV589826:AWV589830 BGR589826:BGR589830 BQN589826:BQN589830 CAJ589826:CAJ589830 CKF589826:CKF589830 CUB589826:CUB589830 DDX589826:DDX589830 DNT589826:DNT589830 DXP589826:DXP589830 EHL589826:EHL589830 ERH589826:ERH589830 FBD589826:FBD589830 FKZ589826:FKZ589830 FUV589826:FUV589830 GER589826:GER589830 GON589826:GON589830 GYJ589826:GYJ589830 HIF589826:HIF589830 HSB589826:HSB589830 IBX589826:IBX589830 ILT589826:ILT589830 IVP589826:IVP589830 JFL589826:JFL589830 JPH589826:JPH589830 JZD589826:JZD589830 KIZ589826:KIZ589830 KSV589826:KSV589830 LCR589826:LCR589830 LMN589826:LMN589830 LWJ589826:LWJ589830 MGF589826:MGF589830 MQB589826:MQB589830 MZX589826:MZX589830 NJT589826:NJT589830 NTP589826:NTP589830 ODL589826:ODL589830 ONH589826:ONH589830 OXD589826:OXD589830 PGZ589826:PGZ589830 PQV589826:PQV589830 QAR589826:QAR589830 QKN589826:QKN589830 QUJ589826:QUJ589830 REF589826:REF589830 ROB589826:ROB589830 RXX589826:RXX589830 SHT589826:SHT589830 SRP589826:SRP589830 TBL589826:TBL589830 TLH589826:TLH589830 TVD589826:TVD589830 UEZ589826:UEZ589830 UOV589826:UOV589830 UYR589826:UYR589830 VIN589826:VIN589830 VSJ589826:VSJ589830 WCF589826:WCF589830 WMB589826:WMB589830 WVX589826:WVX589830 P655362:P655366 JL655362:JL655366 TH655362:TH655366 ADD655362:ADD655366 AMZ655362:AMZ655366 AWV655362:AWV655366 BGR655362:BGR655366 BQN655362:BQN655366 CAJ655362:CAJ655366 CKF655362:CKF655366 CUB655362:CUB655366 DDX655362:DDX655366 DNT655362:DNT655366 DXP655362:DXP655366 EHL655362:EHL655366 ERH655362:ERH655366 FBD655362:FBD655366 FKZ655362:FKZ655366 FUV655362:FUV655366 GER655362:GER655366 GON655362:GON655366 GYJ655362:GYJ655366 HIF655362:HIF655366 HSB655362:HSB655366 IBX655362:IBX655366 ILT655362:ILT655366 IVP655362:IVP655366 JFL655362:JFL655366 JPH655362:JPH655366 JZD655362:JZD655366 KIZ655362:KIZ655366 KSV655362:KSV655366 LCR655362:LCR655366 LMN655362:LMN655366 LWJ655362:LWJ655366 MGF655362:MGF655366 MQB655362:MQB655366 MZX655362:MZX655366 NJT655362:NJT655366 NTP655362:NTP655366 ODL655362:ODL655366 ONH655362:ONH655366 OXD655362:OXD655366 PGZ655362:PGZ655366 PQV655362:PQV655366 QAR655362:QAR655366 QKN655362:QKN655366 QUJ655362:QUJ655366 REF655362:REF655366 ROB655362:ROB655366 RXX655362:RXX655366 SHT655362:SHT655366 SRP655362:SRP655366 TBL655362:TBL655366 TLH655362:TLH655366 TVD655362:TVD655366 UEZ655362:UEZ655366 UOV655362:UOV655366 UYR655362:UYR655366 VIN655362:VIN655366 VSJ655362:VSJ655366 WCF655362:WCF655366 WMB655362:WMB655366 WVX655362:WVX655366 P720898:P720902 JL720898:JL720902 TH720898:TH720902 ADD720898:ADD720902 AMZ720898:AMZ720902 AWV720898:AWV720902 BGR720898:BGR720902 BQN720898:BQN720902 CAJ720898:CAJ720902 CKF720898:CKF720902 CUB720898:CUB720902 DDX720898:DDX720902 DNT720898:DNT720902 DXP720898:DXP720902 EHL720898:EHL720902 ERH720898:ERH720902 FBD720898:FBD720902 FKZ720898:FKZ720902 FUV720898:FUV720902 GER720898:GER720902 GON720898:GON720902 GYJ720898:GYJ720902 HIF720898:HIF720902 HSB720898:HSB720902 IBX720898:IBX720902 ILT720898:ILT720902 IVP720898:IVP720902 JFL720898:JFL720902 JPH720898:JPH720902 JZD720898:JZD720902 KIZ720898:KIZ720902 KSV720898:KSV720902 LCR720898:LCR720902 LMN720898:LMN720902 LWJ720898:LWJ720902 MGF720898:MGF720902 MQB720898:MQB720902 MZX720898:MZX720902 NJT720898:NJT720902 NTP720898:NTP720902 ODL720898:ODL720902 ONH720898:ONH720902 OXD720898:OXD720902 PGZ720898:PGZ720902 PQV720898:PQV720902 QAR720898:QAR720902 QKN720898:QKN720902 QUJ720898:QUJ720902 REF720898:REF720902 ROB720898:ROB720902 RXX720898:RXX720902 SHT720898:SHT720902 SRP720898:SRP720902 TBL720898:TBL720902 TLH720898:TLH720902 TVD720898:TVD720902 UEZ720898:UEZ720902 UOV720898:UOV720902 UYR720898:UYR720902 VIN720898:VIN720902 VSJ720898:VSJ720902 WCF720898:WCF720902 WMB720898:WMB720902 WVX720898:WVX720902 P786434:P786438 JL786434:JL786438 TH786434:TH786438 ADD786434:ADD786438 AMZ786434:AMZ786438 AWV786434:AWV786438 BGR786434:BGR786438 BQN786434:BQN786438 CAJ786434:CAJ786438 CKF786434:CKF786438 CUB786434:CUB786438 DDX786434:DDX786438 DNT786434:DNT786438 DXP786434:DXP786438 EHL786434:EHL786438 ERH786434:ERH786438 FBD786434:FBD786438 FKZ786434:FKZ786438 FUV786434:FUV786438 GER786434:GER786438 GON786434:GON786438 GYJ786434:GYJ786438 HIF786434:HIF786438 HSB786434:HSB786438 IBX786434:IBX786438 ILT786434:ILT786438 IVP786434:IVP786438 JFL786434:JFL786438 JPH786434:JPH786438 JZD786434:JZD786438 KIZ786434:KIZ786438 KSV786434:KSV786438 LCR786434:LCR786438 LMN786434:LMN786438 LWJ786434:LWJ786438 MGF786434:MGF786438 MQB786434:MQB786438 MZX786434:MZX786438 NJT786434:NJT786438 NTP786434:NTP786438 ODL786434:ODL786438 ONH786434:ONH786438 OXD786434:OXD786438 PGZ786434:PGZ786438 PQV786434:PQV786438 QAR786434:QAR786438 QKN786434:QKN786438 QUJ786434:QUJ786438 REF786434:REF786438 ROB786434:ROB786438 RXX786434:RXX786438 SHT786434:SHT786438 SRP786434:SRP786438 TBL786434:TBL786438 TLH786434:TLH786438 TVD786434:TVD786438 UEZ786434:UEZ786438 UOV786434:UOV786438 UYR786434:UYR786438 VIN786434:VIN786438 VSJ786434:VSJ786438 WCF786434:WCF786438 WMB786434:WMB786438 WVX786434:WVX786438 P851970:P851974 JL851970:JL851974 TH851970:TH851974 ADD851970:ADD851974 AMZ851970:AMZ851974 AWV851970:AWV851974 BGR851970:BGR851974 BQN851970:BQN851974 CAJ851970:CAJ851974 CKF851970:CKF851974 CUB851970:CUB851974 DDX851970:DDX851974 DNT851970:DNT851974 DXP851970:DXP851974 EHL851970:EHL851974 ERH851970:ERH851974 FBD851970:FBD851974 FKZ851970:FKZ851974 FUV851970:FUV851974 GER851970:GER851974 GON851970:GON851974 GYJ851970:GYJ851974 HIF851970:HIF851974 HSB851970:HSB851974 IBX851970:IBX851974 ILT851970:ILT851974 IVP851970:IVP851974 JFL851970:JFL851974 JPH851970:JPH851974 JZD851970:JZD851974 KIZ851970:KIZ851974 KSV851970:KSV851974 LCR851970:LCR851974 LMN851970:LMN851974 LWJ851970:LWJ851974 MGF851970:MGF851974 MQB851970:MQB851974 MZX851970:MZX851974 NJT851970:NJT851974 NTP851970:NTP851974 ODL851970:ODL851974 ONH851970:ONH851974 OXD851970:OXD851974 PGZ851970:PGZ851974 PQV851970:PQV851974 QAR851970:QAR851974 QKN851970:QKN851974 QUJ851970:QUJ851974 REF851970:REF851974 ROB851970:ROB851974 RXX851970:RXX851974 SHT851970:SHT851974 SRP851970:SRP851974 TBL851970:TBL851974 TLH851970:TLH851974 TVD851970:TVD851974 UEZ851970:UEZ851974 UOV851970:UOV851974 UYR851970:UYR851974 VIN851970:VIN851974 VSJ851970:VSJ851974 WCF851970:WCF851974 WMB851970:WMB851974 WVX851970:WVX851974 P917506:P917510 JL917506:JL917510 TH917506:TH917510 ADD917506:ADD917510 AMZ917506:AMZ917510 AWV917506:AWV917510 BGR917506:BGR917510 BQN917506:BQN917510 CAJ917506:CAJ917510 CKF917506:CKF917510 CUB917506:CUB917510 DDX917506:DDX917510 DNT917506:DNT917510 DXP917506:DXP917510 EHL917506:EHL917510 ERH917506:ERH917510 FBD917506:FBD917510 FKZ917506:FKZ917510 FUV917506:FUV917510 GER917506:GER917510 GON917506:GON917510 GYJ917506:GYJ917510 HIF917506:HIF917510 HSB917506:HSB917510 IBX917506:IBX917510 ILT917506:ILT917510 IVP917506:IVP917510 JFL917506:JFL917510 JPH917506:JPH917510 JZD917506:JZD917510 KIZ917506:KIZ917510 KSV917506:KSV917510 LCR917506:LCR917510 LMN917506:LMN917510 LWJ917506:LWJ917510 MGF917506:MGF917510 MQB917506:MQB917510 MZX917506:MZX917510 NJT917506:NJT917510 NTP917506:NTP917510 ODL917506:ODL917510 ONH917506:ONH917510 OXD917506:OXD917510 PGZ917506:PGZ917510 PQV917506:PQV917510 QAR917506:QAR917510 QKN917506:QKN917510 QUJ917506:QUJ917510 REF917506:REF917510 ROB917506:ROB917510 RXX917506:RXX917510 SHT917506:SHT917510 SRP917506:SRP917510 TBL917506:TBL917510 TLH917506:TLH917510 TVD917506:TVD917510 UEZ917506:UEZ917510 UOV917506:UOV917510 UYR917506:UYR917510 VIN917506:VIN917510 VSJ917506:VSJ917510 WCF917506:WCF917510 WMB917506:WMB917510 WVX917506:WVX917510 P983042:P983046 JL983042:JL983046 TH983042:TH983046 ADD983042:ADD983046 AMZ983042:AMZ983046 AWV983042:AWV983046 BGR983042:BGR983046 BQN983042:BQN983046 CAJ983042:CAJ983046 CKF983042:CKF983046 CUB983042:CUB983046 DDX983042:DDX983046 DNT983042:DNT983046 DXP983042:DXP983046 EHL983042:EHL983046 ERH983042:ERH983046 FBD983042:FBD983046 FKZ983042:FKZ983046 FUV983042:FUV983046 GER983042:GER983046 GON983042:GON983046 GYJ983042:GYJ983046 HIF983042:HIF983046 HSB983042:HSB983046 IBX983042:IBX983046 ILT983042:ILT983046 IVP983042:IVP983046 JFL983042:JFL983046 JPH983042:JPH983046 JZD983042:JZD983046 KIZ983042:KIZ983046 KSV983042:KSV983046 LCR983042:LCR983046 LMN983042:LMN983046 LWJ983042:LWJ983046 MGF983042:MGF983046 MQB983042:MQB983046 MZX983042:MZX983046 NJT983042:NJT983046 NTP983042:NTP983046 ODL983042:ODL983046 ONH983042:ONH983046 OXD983042:OXD983046 PGZ983042:PGZ983046 PQV983042:PQV983046 QAR983042:QAR983046 QKN983042:QKN983046 QUJ983042:QUJ983046 REF983042:REF983046 ROB983042:ROB983046 RXX983042:RXX983046 SHT983042:SHT983046 SRP983042:SRP983046 TBL983042:TBL983046 TLH983042:TLH983046 TVD983042:TVD983046 UEZ983042:UEZ983046 UOV983042:UOV983046 UYR983042:UYR983046 VIN983042:VIN983046 VSJ983042:VSJ983046 WCF983042:WCF983046 WMB983042:WMB983046 WVX983042:WVX983046" xr:uid="{00000000-0002-0000-0100-000000000000}">
      <formula1>"□,■"</formula1>
    </dataValidation>
  </dataValidation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MK13"/>
  <sheetViews>
    <sheetView topLeftCell="A4" zoomScaleNormal="100" zoomScalePageLayoutView="60" workbookViewId="0">
      <selection activeCell="E17" sqref="E17"/>
    </sheetView>
  </sheetViews>
  <sheetFormatPr defaultRowHeight="13.2"/>
  <cols>
    <col min="1" max="2" width="2.33203125" style="1"/>
    <col min="3" max="3" width="25" style="2" customWidth="1"/>
    <col min="4" max="4" width="31.109375" style="3"/>
    <col min="5" max="5" width="28.77734375" style="2"/>
    <col min="6" max="6" width="40.77734375" style="2" customWidth="1"/>
    <col min="7" max="7" width="16.21875" style="1" customWidth="1"/>
    <col min="8" max="8" width="1.33203125" style="1"/>
    <col min="9" max="1025" width="9" style="1"/>
  </cols>
  <sheetData>
    <row r="1" spans="1:1025" s="4" customFormat="1">
      <c r="E1" s="5"/>
      <c r="F1" s="5"/>
    </row>
    <row r="2" spans="1:1025" s="6" customFormat="1" ht="22.8">
      <c r="C2" s="367" t="s">
        <v>0</v>
      </c>
      <c r="D2" s="367"/>
      <c r="E2" s="367"/>
      <c r="F2" s="367"/>
      <c r="G2" s="367"/>
    </row>
    <row r="3" spans="1:1025" s="10" customFormat="1" ht="27.75" customHeight="1">
      <c r="B3"/>
      <c r="C3"/>
      <c r="D3"/>
      <c r="E3"/>
      <c r="F3"/>
      <c r="G3"/>
    </row>
    <row r="4" spans="1:1025" s="12" customFormat="1" ht="21.75" customHeight="1">
      <c r="C4" s="13" t="s">
        <v>10</v>
      </c>
      <c r="G4" s="14"/>
    </row>
    <row r="5" spans="1:1025" s="2" customFormat="1" ht="21.75" customHeight="1">
      <c r="B5" s="12"/>
      <c r="C5" s="15" t="s">
        <v>11</v>
      </c>
      <c r="D5" s="12"/>
      <c r="E5" s="12"/>
      <c r="F5" s="12"/>
      <c r="G5" s="12"/>
    </row>
    <row r="6" spans="1:1025" s="2" customFormat="1" ht="21.75" customHeight="1">
      <c r="B6" s="10"/>
      <c r="C6" s="369" t="s">
        <v>3</v>
      </c>
      <c r="D6" s="369" t="s">
        <v>4</v>
      </c>
      <c r="E6" s="369" t="s">
        <v>5</v>
      </c>
      <c r="F6" s="369"/>
      <c r="G6" s="369" t="s">
        <v>6</v>
      </c>
    </row>
    <row r="7" spans="1:1025" s="2" customFormat="1" ht="21.75" customHeight="1">
      <c r="B7" s="10"/>
      <c r="C7" s="369"/>
      <c r="D7" s="369"/>
      <c r="E7" s="11" t="s">
        <v>7</v>
      </c>
      <c r="F7" s="11" t="s">
        <v>8</v>
      </c>
      <c r="G7" s="369"/>
    </row>
    <row r="8" spans="1:1025" s="2" customFormat="1" ht="64.5" customHeight="1">
      <c r="C8" s="405" t="s">
        <v>189</v>
      </c>
      <c r="D8" s="189" t="s">
        <v>179</v>
      </c>
      <c r="E8" s="374" t="s">
        <v>185</v>
      </c>
      <c r="F8" s="186" t="s">
        <v>180</v>
      </c>
      <c r="G8" s="406"/>
    </row>
    <row r="9" spans="1:1025" s="2" customFormat="1" ht="78" customHeight="1">
      <c r="C9" s="406"/>
      <c r="D9" s="16" t="s">
        <v>12</v>
      </c>
      <c r="E9" s="375"/>
      <c r="F9" s="186" t="s">
        <v>181</v>
      </c>
      <c r="G9" s="406"/>
    </row>
    <row r="10" spans="1:1025" ht="95.25" customHeight="1">
      <c r="A10" s="2"/>
      <c r="B10" s="2"/>
      <c r="C10" s="406"/>
      <c r="D10" s="16" t="s">
        <v>13</v>
      </c>
      <c r="E10" s="18" t="s">
        <v>14</v>
      </c>
      <c r="F10" s="17" t="s">
        <v>9</v>
      </c>
      <c r="G10" s="17" t="s">
        <v>9</v>
      </c>
    </row>
    <row r="11" spans="1:1025" ht="65.25" customHeight="1">
      <c r="A11" s="3"/>
      <c r="B11" s="3"/>
      <c r="C11" s="406"/>
      <c r="D11" s="376" t="s">
        <v>184</v>
      </c>
      <c r="E11" s="373" t="s">
        <v>9</v>
      </c>
      <c r="F11" s="374" t="s">
        <v>188</v>
      </c>
      <c r="G11" s="373" t="s">
        <v>9</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row>
    <row r="12" spans="1:1025" ht="7.5" customHeight="1">
      <c r="A12" s="2"/>
      <c r="B12" s="2"/>
      <c r="C12" s="406"/>
      <c r="D12" s="377"/>
      <c r="E12" s="372"/>
      <c r="F12" s="375"/>
      <c r="G12" s="372"/>
    </row>
    <row r="13" spans="1:1025" ht="13.8">
      <c r="A13" s="2"/>
      <c r="C13" s="366"/>
      <c r="D13" s="366"/>
      <c r="E13" s="366"/>
      <c r="F13" s="366"/>
      <c r="G13" s="366"/>
    </row>
  </sheetData>
  <mergeCells count="13">
    <mergeCell ref="C2:G2"/>
    <mergeCell ref="C6:C7"/>
    <mergeCell ref="D6:D7"/>
    <mergeCell ref="E6:F6"/>
    <mergeCell ref="G6:G7"/>
    <mergeCell ref="C8:C12"/>
    <mergeCell ref="E8:E9"/>
    <mergeCell ref="G8:G9"/>
    <mergeCell ref="C13:G13"/>
    <mergeCell ref="E11:E12"/>
    <mergeCell ref="F11:F12"/>
    <mergeCell ref="G11:G12"/>
    <mergeCell ref="D11:D12"/>
  </mergeCells>
  <phoneticPr fontId="21"/>
  <printOptions horizontalCentered="1"/>
  <pageMargins left="0.39374999999999999" right="0.23611111111111099" top="0.55138888888888904" bottom="0.39374999999999999" header="0.51180555555555496" footer="0.51180555555555496"/>
  <pageSetup paperSize="9" firstPageNumber="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CBEE-74F4-49BD-AEF5-6B40A0EE742F}">
  <sheetPr>
    <pageSetUpPr fitToPage="1"/>
  </sheetPr>
  <dimension ref="B1:BU80"/>
  <sheetViews>
    <sheetView showGridLines="0" view="pageBreakPreview" zoomScale="70" zoomScaleNormal="70" zoomScaleSheetLayoutView="70" workbookViewId="0">
      <selection activeCell="P17" sqref="P17:R21"/>
    </sheetView>
  </sheetViews>
  <sheetFormatPr defaultColWidth="4.88671875" defaultRowHeight="20.25" customHeight="1"/>
  <cols>
    <col min="1" max="1" width="1.77734375" style="220" customWidth="1"/>
    <col min="2" max="5" width="6.33203125" style="220" customWidth="1"/>
    <col min="6" max="6" width="18.33203125" style="220" hidden="1" customWidth="1"/>
    <col min="7" max="58" width="6.21875" style="220" customWidth="1"/>
    <col min="59" max="16384" width="4.88671875" style="220"/>
  </cols>
  <sheetData>
    <row r="1" spans="2:64" s="192" customFormat="1" ht="20.25" customHeight="1">
      <c r="C1" s="193" t="s">
        <v>191</v>
      </c>
      <c r="D1" s="193"/>
      <c r="E1" s="193"/>
      <c r="F1" s="193"/>
      <c r="G1" s="193"/>
      <c r="H1" s="194" t="s">
        <v>99</v>
      </c>
      <c r="J1" s="194"/>
      <c r="L1" s="193"/>
      <c r="M1" s="193"/>
      <c r="N1" s="193"/>
      <c r="O1" s="193"/>
      <c r="P1" s="193"/>
      <c r="Q1" s="193"/>
      <c r="R1" s="193"/>
      <c r="AM1" s="195"/>
      <c r="AN1" s="196"/>
      <c r="AO1" s="196" t="s">
        <v>100</v>
      </c>
      <c r="AP1" s="416" t="s">
        <v>192</v>
      </c>
      <c r="AQ1" s="417"/>
      <c r="AR1" s="417"/>
      <c r="AS1" s="417"/>
      <c r="AT1" s="417"/>
      <c r="AU1" s="417"/>
      <c r="AV1" s="417"/>
      <c r="AW1" s="417"/>
      <c r="AX1" s="417"/>
      <c r="AY1" s="417"/>
      <c r="AZ1" s="417"/>
      <c r="BA1" s="417"/>
      <c r="BB1" s="417"/>
      <c r="BC1" s="417"/>
      <c r="BD1" s="417"/>
      <c r="BE1" s="417"/>
      <c r="BF1" s="196" t="s">
        <v>101</v>
      </c>
    </row>
    <row r="2" spans="2:64" s="192" customFormat="1" ht="20.25" customHeight="1">
      <c r="C2" s="193"/>
      <c r="D2" s="193"/>
      <c r="E2" s="193"/>
      <c r="F2" s="193"/>
      <c r="G2" s="193"/>
      <c r="J2" s="194"/>
      <c r="L2" s="193"/>
      <c r="M2" s="193"/>
      <c r="N2" s="193"/>
      <c r="O2" s="193"/>
      <c r="P2" s="193"/>
      <c r="Q2" s="193"/>
      <c r="R2" s="193"/>
      <c r="Y2" s="196" t="s">
        <v>102</v>
      </c>
      <c r="Z2" s="418">
        <v>6</v>
      </c>
      <c r="AA2" s="418"/>
      <c r="AB2" s="196" t="s">
        <v>103</v>
      </c>
      <c r="AC2" s="419">
        <f>IF(Z2=0,"",YEAR(DATE(2018+Z2,1,1)))</f>
        <v>2024</v>
      </c>
      <c r="AD2" s="419"/>
      <c r="AE2" s="197" t="s">
        <v>104</v>
      </c>
      <c r="AF2" s="197" t="s">
        <v>105</v>
      </c>
      <c r="AG2" s="418">
        <v>4</v>
      </c>
      <c r="AH2" s="418"/>
      <c r="AI2" s="197" t="s">
        <v>106</v>
      </c>
      <c r="AM2" s="195"/>
      <c r="AN2" s="196"/>
      <c r="AO2" s="196" t="s">
        <v>107</v>
      </c>
      <c r="AP2" s="418"/>
      <c r="AQ2" s="418"/>
      <c r="AR2" s="418"/>
      <c r="AS2" s="418"/>
      <c r="AT2" s="418"/>
      <c r="AU2" s="418"/>
      <c r="AV2" s="418"/>
      <c r="AW2" s="418"/>
      <c r="AX2" s="418"/>
      <c r="AY2" s="418"/>
      <c r="AZ2" s="418"/>
      <c r="BA2" s="418"/>
      <c r="BB2" s="418"/>
      <c r="BC2" s="418"/>
      <c r="BD2" s="418"/>
      <c r="BE2" s="418"/>
      <c r="BF2" s="196" t="s">
        <v>101</v>
      </c>
    </row>
    <row r="3" spans="2:64" s="197" customFormat="1" ht="20.25" customHeight="1">
      <c r="G3" s="194"/>
      <c r="J3" s="194"/>
      <c r="L3" s="196"/>
      <c r="M3" s="196"/>
      <c r="N3" s="196"/>
      <c r="O3" s="196"/>
      <c r="P3" s="196"/>
      <c r="Q3" s="196"/>
      <c r="R3" s="196"/>
      <c r="Z3" s="198"/>
      <c r="AA3" s="198"/>
      <c r="AB3" s="198"/>
      <c r="AC3" s="199"/>
      <c r="AD3" s="198"/>
      <c r="BA3" s="200" t="s">
        <v>108</v>
      </c>
      <c r="BB3" s="407" t="s">
        <v>109</v>
      </c>
      <c r="BC3" s="408"/>
      <c r="BD3" s="408"/>
      <c r="BE3" s="409"/>
      <c r="BF3" s="196"/>
    </row>
    <row r="4" spans="2:64" s="197" customFormat="1" ht="19.2">
      <c r="G4" s="194"/>
      <c r="J4" s="194"/>
      <c r="L4" s="196"/>
      <c r="M4" s="196"/>
      <c r="N4" s="196"/>
      <c r="O4" s="196"/>
      <c r="P4" s="196"/>
      <c r="Q4" s="196"/>
      <c r="R4" s="196"/>
      <c r="Z4" s="201"/>
      <c r="AA4" s="201"/>
      <c r="AG4" s="192"/>
      <c r="AH4" s="192"/>
      <c r="AI4" s="192"/>
      <c r="AJ4" s="192"/>
      <c r="AK4" s="192"/>
      <c r="AL4" s="192"/>
      <c r="AM4" s="192"/>
      <c r="AN4" s="192"/>
      <c r="AO4" s="192"/>
      <c r="AP4" s="192"/>
      <c r="AQ4" s="192"/>
      <c r="AR4" s="192"/>
      <c r="AS4" s="192"/>
      <c r="AT4" s="192"/>
      <c r="AU4" s="192"/>
      <c r="AV4" s="192"/>
      <c r="AW4" s="192"/>
      <c r="AX4" s="192"/>
      <c r="AY4" s="192"/>
      <c r="AZ4" s="192"/>
      <c r="BA4" s="200" t="s">
        <v>110</v>
      </c>
      <c r="BB4" s="407" t="s">
        <v>111</v>
      </c>
      <c r="BC4" s="408"/>
      <c r="BD4" s="408"/>
      <c r="BE4" s="409"/>
      <c r="BF4" s="202"/>
    </row>
    <row r="5" spans="2:64" s="197" customFormat="1" ht="6.75" customHeight="1">
      <c r="C5" s="192"/>
      <c r="D5" s="192"/>
      <c r="E5" s="192"/>
      <c r="F5" s="192"/>
      <c r="G5" s="193"/>
      <c r="H5" s="192"/>
      <c r="I5" s="192"/>
      <c r="J5" s="193"/>
      <c r="K5" s="192"/>
      <c r="L5" s="202"/>
      <c r="M5" s="202"/>
      <c r="N5" s="202"/>
      <c r="O5" s="202"/>
      <c r="P5" s="202"/>
      <c r="Q5" s="202"/>
      <c r="R5" s="202"/>
      <c r="S5" s="192"/>
      <c r="T5" s="192"/>
      <c r="U5" s="192"/>
      <c r="V5" s="192"/>
      <c r="W5" s="192"/>
      <c r="X5" s="192"/>
      <c r="Y5" s="192"/>
      <c r="Z5" s="203"/>
      <c r="AA5" s="203"/>
      <c r="AB5" s="192"/>
      <c r="AC5" s="192"/>
      <c r="AD5" s="192"/>
      <c r="AE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202"/>
      <c r="BF5" s="202"/>
    </row>
    <row r="6" spans="2:64" s="197" customFormat="1" ht="20.25" customHeight="1">
      <c r="C6" s="192"/>
      <c r="D6" s="192"/>
      <c r="E6" s="192"/>
      <c r="F6" s="192"/>
      <c r="G6" s="193"/>
      <c r="H6" s="192"/>
      <c r="I6" s="192"/>
      <c r="J6" s="193"/>
      <c r="K6" s="192"/>
      <c r="L6" s="202"/>
      <c r="M6" s="202"/>
      <c r="N6" s="202"/>
      <c r="O6" s="202"/>
      <c r="P6" s="202"/>
      <c r="Q6" s="202"/>
      <c r="R6" s="202"/>
      <c r="S6" s="192"/>
      <c r="T6" s="192"/>
      <c r="U6" s="192"/>
      <c r="V6" s="192"/>
      <c r="W6" s="192"/>
      <c r="X6" s="192"/>
      <c r="Y6" s="192"/>
      <c r="Z6" s="203"/>
      <c r="AA6" s="203"/>
      <c r="AB6" s="192"/>
      <c r="AC6" s="192"/>
      <c r="AD6" s="192"/>
      <c r="AE6" s="192"/>
      <c r="AG6" s="192"/>
      <c r="AH6" s="192"/>
      <c r="AI6" s="192"/>
      <c r="AJ6" s="192"/>
      <c r="AK6" s="192"/>
      <c r="AL6" s="192" t="s">
        <v>112</v>
      </c>
      <c r="AM6" s="192"/>
      <c r="AN6" s="192"/>
      <c r="AO6" s="192"/>
      <c r="AP6" s="192"/>
      <c r="AQ6" s="192"/>
      <c r="AR6" s="192"/>
      <c r="AS6" s="192"/>
      <c r="AT6" s="204"/>
      <c r="AU6" s="204"/>
      <c r="AV6" s="205"/>
      <c r="AW6" s="192"/>
      <c r="AX6" s="410">
        <v>40</v>
      </c>
      <c r="AY6" s="411"/>
      <c r="AZ6" s="205" t="s">
        <v>113</v>
      </c>
      <c r="BA6" s="192"/>
      <c r="BB6" s="410">
        <v>160</v>
      </c>
      <c r="BC6" s="411"/>
      <c r="BD6" s="205" t="s">
        <v>114</v>
      </c>
      <c r="BE6" s="192"/>
      <c r="BF6" s="202"/>
    </row>
    <row r="7" spans="2:64" s="197" customFormat="1" ht="6.75" customHeight="1">
      <c r="C7" s="192"/>
      <c r="D7" s="192"/>
      <c r="E7" s="192"/>
      <c r="F7" s="192"/>
      <c r="G7" s="193"/>
      <c r="H7" s="192"/>
      <c r="I7" s="192"/>
      <c r="J7" s="193"/>
      <c r="K7" s="192"/>
      <c r="L7" s="202"/>
      <c r="M7" s="202"/>
      <c r="N7" s="202"/>
      <c r="O7" s="202"/>
      <c r="P7" s="202"/>
      <c r="Q7" s="202"/>
      <c r="R7" s="202"/>
      <c r="S7" s="192"/>
      <c r="T7" s="192"/>
      <c r="U7" s="192"/>
      <c r="V7" s="192"/>
      <c r="W7" s="192"/>
      <c r="X7" s="192"/>
      <c r="Y7" s="192"/>
      <c r="Z7" s="203"/>
      <c r="AA7" s="203"/>
      <c r="AB7" s="192"/>
      <c r="AC7" s="192"/>
      <c r="AD7" s="192"/>
      <c r="AE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202"/>
      <c r="BF7" s="202"/>
    </row>
    <row r="8" spans="2:64" s="197" customFormat="1" ht="20.25" customHeight="1">
      <c r="B8" s="206"/>
      <c r="C8" s="206"/>
      <c r="D8" s="206"/>
      <c r="E8" s="206"/>
      <c r="F8" s="206"/>
      <c r="G8" s="207"/>
      <c r="H8" s="207"/>
      <c r="I8" s="207"/>
      <c r="J8" s="206"/>
      <c r="K8" s="206"/>
      <c r="L8" s="207"/>
      <c r="M8" s="207"/>
      <c r="N8" s="207"/>
      <c r="O8" s="206"/>
      <c r="P8" s="207"/>
      <c r="Q8" s="207"/>
      <c r="R8" s="207"/>
      <c r="S8" s="208"/>
      <c r="T8" s="209"/>
      <c r="U8" s="209"/>
      <c r="V8" s="210"/>
      <c r="Z8" s="203"/>
      <c r="AA8" s="211"/>
      <c r="AB8" s="193"/>
      <c r="AC8" s="203"/>
      <c r="AD8" s="203"/>
      <c r="AE8" s="203"/>
      <c r="AF8" s="201"/>
      <c r="AG8" s="212"/>
      <c r="AH8" s="212"/>
      <c r="AI8" s="212"/>
      <c r="AJ8" s="192"/>
      <c r="AK8" s="202"/>
      <c r="AL8" s="211"/>
      <c r="AM8" s="211"/>
      <c r="AN8" s="193"/>
      <c r="AO8" s="204"/>
      <c r="AP8" s="204"/>
      <c r="AQ8" s="204"/>
      <c r="AR8" s="213"/>
      <c r="AS8" s="213"/>
      <c r="AT8" s="192"/>
      <c r="AU8" s="214"/>
      <c r="AV8" s="214"/>
      <c r="AW8" s="206"/>
      <c r="AX8" s="192"/>
      <c r="AY8" s="192" t="s">
        <v>115</v>
      </c>
      <c r="AZ8" s="192"/>
      <c r="BA8" s="192"/>
      <c r="BB8" s="412">
        <f>DAY(EOMONTH(DATE(AC2,AG2,1),0))</f>
        <v>30</v>
      </c>
      <c r="BC8" s="413"/>
      <c r="BD8" s="192" t="s">
        <v>116</v>
      </c>
      <c r="BE8" s="192"/>
      <c r="BF8" s="192"/>
      <c r="BJ8" s="196"/>
      <c r="BK8" s="196"/>
      <c r="BL8" s="196"/>
    </row>
    <row r="9" spans="2:64" s="197" customFormat="1" ht="6" customHeight="1">
      <c r="B9" s="204"/>
      <c r="C9" s="204"/>
      <c r="D9" s="204"/>
      <c r="E9" s="204"/>
      <c r="F9" s="204"/>
      <c r="G9" s="206"/>
      <c r="H9" s="207"/>
      <c r="I9" s="204"/>
      <c r="J9" s="204"/>
      <c r="K9" s="204"/>
      <c r="L9" s="206"/>
      <c r="M9" s="207"/>
      <c r="N9" s="204"/>
      <c r="O9" s="204"/>
      <c r="P9" s="206"/>
      <c r="Q9" s="204"/>
      <c r="R9" s="204"/>
      <c r="S9" s="204"/>
      <c r="T9" s="204"/>
      <c r="U9" s="204"/>
      <c r="V9" s="204"/>
      <c r="Z9" s="192"/>
      <c r="AA9" s="192"/>
      <c r="AB9" s="192"/>
      <c r="AC9" s="192"/>
      <c r="AD9" s="192"/>
      <c r="AE9" s="192"/>
      <c r="AG9" s="203"/>
      <c r="AH9" s="192"/>
      <c r="AI9" s="192"/>
      <c r="AJ9" s="212"/>
      <c r="AK9" s="192"/>
      <c r="AL9" s="192"/>
      <c r="AM9" s="192"/>
      <c r="AN9" s="192"/>
      <c r="AO9" s="192"/>
      <c r="AP9" s="192"/>
      <c r="AQ9" s="203"/>
      <c r="AR9" s="203"/>
      <c r="AS9" s="203"/>
      <c r="AT9" s="192"/>
      <c r="AU9" s="192"/>
      <c r="AV9" s="192"/>
      <c r="AW9" s="192"/>
      <c r="AX9" s="192"/>
      <c r="AY9" s="192"/>
      <c r="AZ9" s="192"/>
      <c r="BA9" s="192"/>
      <c r="BB9" s="192"/>
      <c r="BC9" s="192"/>
      <c r="BD9" s="192"/>
      <c r="BE9" s="192"/>
      <c r="BF9" s="192"/>
      <c r="BJ9" s="196"/>
      <c r="BK9" s="196"/>
      <c r="BL9" s="196"/>
    </row>
    <row r="10" spans="2:64" s="197" customFormat="1" ht="19.2">
      <c r="B10" s="206"/>
      <c r="C10" s="206"/>
      <c r="D10" s="206"/>
      <c r="E10" s="206"/>
      <c r="F10" s="206"/>
      <c r="G10" s="207"/>
      <c r="H10" s="207"/>
      <c r="I10" s="207"/>
      <c r="J10" s="206"/>
      <c r="K10" s="206"/>
      <c r="L10" s="207"/>
      <c r="M10" s="207"/>
      <c r="N10" s="207"/>
      <c r="O10" s="206"/>
      <c r="P10" s="207"/>
      <c r="Q10" s="207"/>
      <c r="R10" s="207"/>
      <c r="S10" s="208"/>
      <c r="T10" s="209"/>
      <c r="U10" s="209"/>
      <c r="V10" s="210"/>
      <c r="Z10" s="203"/>
      <c r="AA10" s="211"/>
      <c r="AB10" s="193"/>
      <c r="AC10" s="203"/>
      <c r="AD10" s="203"/>
      <c r="AE10" s="203"/>
      <c r="AG10" s="212"/>
      <c r="AH10" s="212"/>
      <c r="AI10" s="212"/>
      <c r="AJ10" s="192"/>
      <c r="AK10" s="202"/>
      <c r="AL10" s="211"/>
      <c r="AM10" s="192"/>
      <c r="AN10" s="192"/>
      <c r="AO10" s="215"/>
      <c r="AP10" s="215"/>
      <c r="AQ10" s="215"/>
      <c r="AR10" s="205"/>
      <c r="AS10" s="203"/>
      <c r="AT10" s="203"/>
      <c r="AU10" s="203"/>
      <c r="AV10" s="192"/>
      <c r="AW10" s="192"/>
      <c r="AX10" s="216"/>
      <c r="AY10" s="216"/>
      <c r="AZ10" s="202" t="s">
        <v>117</v>
      </c>
      <c r="BA10" s="192"/>
      <c r="BB10" s="410">
        <v>1</v>
      </c>
      <c r="BC10" s="414"/>
      <c r="BD10" s="411"/>
      <c r="BE10" s="217" t="s">
        <v>118</v>
      </c>
      <c r="BF10" s="192"/>
      <c r="BJ10" s="196"/>
      <c r="BK10" s="196"/>
      <c r="BL10" s="196"/>
    </row>
    <row r="11" spans="2:64" s="197" customFormat="1" ht="6" customHeight="1">
      <c r="B11" s="204"/>
      <c r="C11" s="204"/>
      <c r="D11" s="204"/>
      <c r="E11" s="204"/>
      <c r="F11" s="198"/>
      <c r="G11" s="204"/>
      <c r="H11" s="204"/>
      <c r="I11" s="204"/>
      <c r="J11" s="204"/>
      <c r="K11" s="206"/>
      <c r="L11" s="207"/>
      <c r="M11" s="204"/>
      <c r="N11" s="204"/>
      <c r="O11" s="206"/>
      <c r="P11" s="204"/>
      <c r="Q11" s="204"/>
      <c r="R11" s="204"/>
      <c r="S11" s="204"/>
      <c r="T11" s="204"/>
      <c r="U11" s="204"/>
      <c r="V11" s="198"/>
      <c r="Z11" s="192"/>
      <c r="AA11" s="192"/>
      <c r="AB11" s="192"/>
      <c r="AC11" s="192"/>
      <c r="AD11" s="192"/>
      <c r="AE11" s="192"/>
      <c r="AG11" s="203"/>
      <c r="AH11" s="212"/>
      <c r="AI11" s="192"/>
      <c r="AJ11" s="212"/>
      <c r="AK11" s="192"/>
      <c r="AL11" s="192"/>
      <c r="AM11" s="192"/>
      <c r="AN11" s="192"/>
      <c r="AO11" s="204"/>
      <c r="AP11" s="204"/>
      <c r="AQ11" s="206"/>
      <c r="AR11" s="218"/>
      <c r="AS11" s="203"/>
      <c r="AT11" s="203"/>
      <c r="AU11" s="203"/>
      <c r="AV11" s="192"/>
      <c r="AW11" s="192"/>
      <c r="AX11" s="216"/>
      <c r="AY11" s="216"/>
      <c r="AZ11" s="192"/>
      <c r="BA11" s="192"/>
      <c r="BB11" s="203"/>
      <c r="BC11" s="203"/>
      <c r="BD11" s="203"/>
      <c r="BE11" s="217"/>
      <c r="BF11" s="192"/>
      <c r="BJ11" s="196"/>
      <c r="BK11" s="196"/>
      <c r="BL11" s="196"/>
    </row>
    <row r="12" spans="2:64" s="197" customFormat="1" ht="20.25" customHeight="1">
      <c r="B12" s="219"/>
      <c r="C12" s="219"/>
      <c r="D12" s="219"/>
      <c r="E12" s="219"/>
      <c r="F12" s="219"/>
      <c r="G12" s="219"/>
      <c r="H12" s="219"/>
      <c r="I12" s="219"/>
      <c r="J12" s="219"/>
      <c r="K12" s="219"/>
      <c r="L12" s="219"/>
      <c r="M12" s="219"/>
      <c r="N12" s="219"/>
      <c r="O12" s="219"/>
      <c r="P12" s="219"/>
      <c r="Q12" s="219"/>
      <c r="R12" s="219"/>
      <c r="S12" s="219"/>
      <c r="T12" s="219"/>
      <c r="U12" s="219"/>
      <c r="V12" s="219"/>
      <c r="Z12" s="206"/>
      <c r="AA12" s="220"/>
      <c r="AB12" s="220"/>
      <c r="AC12" s="206"/>
      <c r="AD12" s="203"/>
      <c r="AE12" s="203"/>
      <c r="AF12" s="201"/>
      <c r="AG12" s="193"/>
      <c r="AH12" s="212"/>
      <c r="AI12" s="192"/>
      <c r="AJ12" s="212"/>
      <c r="AK12" s="192"/>
      <c r="AL12" s="192"/>
      <c r="AM12" s="192"/>
      <c r="AN12" s="192"/>
      <c r="AO12" s="415"/>
      <c r="AP12" s="415"/>
      <c r="AQ12" s="415"/>
      <c r="AR12" s="205"/>
      <c r="AS12" s="203"/>
      <c r="AT12" s="203"/>
      <c r="AU12" s="203"/>
      <c r="AV12" s="192"/>
      <c r="AW12" s="192"/>
      <c r="AX12" s="216"/>
      <c r="AY12" s="216"/>
      <c r="AZ12" s="192"/>
      <c r="BA12" s="192"/>
      <c r="BB12" s="410">
        <v>1</v>
      </c>
      <c r="BC12" s="414"/>
      <c r="BD12" s="411"/>
      <c r="BE12" s="221" t="s">
        <v>119</v>
      </c>
      <c r="BF12" s="192"/>
      <c r="BJ12" s="196"/>
      <c r="BK12" s="196"/>
      <c r="BL12" s="196"/>
    </row>
    <row r="13" spans="2:64" s="197" customFormat="1" ht="6.75" customHeight="1">
      <c r="B13" s="219"/>
      <c r="C13" s="219"/>
      <c r="D13" s="219"/>
      <c r="E13" s="219"/>
      <c r="F13" s="219"/>
      <c r="G13" s="219"/>
      <c r="H13" s="219"/>
      <c r="I13" s="219"/>
      <c r="J13" s="219"/>
      <c r="K13" s="219"/>
      <c r="L13" s="219"/>
      <c r="M13" s="219"/>
      <c r="N13" s="219"/>
      <c r="O13" s="219"/>
      <c r="P13" s="219"/>
      <c r="Q13" s="219"/>
      <c r="R13" s="219"/>
      <c r="S13" s="219"/>
      <c r="T13" s="219"/>
      <c r="U13" s="219"/>
      <c r="V13" s="219"/>
      <c r="Z13" s="207"/>
      <c r="AA13" s="222"/>
      <c r="AB13" s="222"/>
      <c r="AC13" s="207"/>
      <c r="AD13" s="212"/>
      <c r="AE13" s="212"/>
      <c r="AG13" s="192"/>
      <c r="AH13" s="192"/>
      <c r="AI13" s="192"/>
      <c r="AJ13" s="192"/>
      <c r="AK13" s="192"/>
      <c r="AL13" s="192"/>
      <c r="AM13" s="192"/>
      <c r="AN13" s="192"/>
      <c r="AO13" s="204"/>
      <c r="AP13" s="204"/>
      <c r="AQ13" s="204"/>
      <c r="AR13" s="192"/>
      <c r="AS13" s="203"/>
      <c r="AT13" s="203"/>
      <c r="AU13" s="203"/>
      <c r="AV13" s="192"/>
      <c r="AW13" s="192"/>
      <c r="AX13" s="216"/>
      <c r="AY13" s="216"/>
      <c r="AZ13" s="192"/>
      <c r="BA13" s="192"/>
      <c r="BB13" s="203"/>
      <c r="BC13" s="203"/>
      <c r="BD13" s="203"/>
      <c r="BE13" s="217"/>
      <c r="BF13" s="192"/>
      <c r="BJ13" s="196"/>
      <c r="BK13" s="196"/>
      <c r="BL13" s="196"/>
    </row>
    <row r="14" spans="2:64" s="197" customFormat="1" ht="19.2">
      <c r="B14" s="219"/>
      <c r="C14" s="219"/>
      <c r="D14" s="219"/>
      <c r="E14" s="219"/>
      <c r="F14" s="219"/>
      <c r="G14" s="219"/>
      <c r="H14" s="219"/>
      <c r="I14" s="219"/>
      <c r="J14" s="219"/>
      <c r="K14" s="219"/>
      <c r="L14" s="219"/>
      <c r="M14" s="219"/>
      <c r="N14" s="219"/>
      <c r="O14" s="219"/>
      <c r="P14" s="219"/>
      <c r="Q14" s="219"/>
      <c r="R14" s="219"/>
      <c r="S14" s="219"/>
      <c r="T14" s="219"/>
      <c r="U14" s="219"/>
      <c r="V14" s="219"/>
      <c r="Z14" s="206"/>
      <c r="AA14" s="220"/>
      <c r="AB14" s="220"/>
      <c r="AC14" s="206"/>
      <c r="AD14" s="203"/>
      <c r="AE14" s="203"/>
      <c r="AG14" s="192"/>
      <c r="AH14" s="192"/>
      <c r="AI14" s="192"/>
      <c r="AJ14" s="192"/>
      <c r="AK14" s="192"/>
      <c r="AL14" s="192"/>
      <c r="AM14" s="192"/>
      <c r="AN14" s="192"/>
      <c r="AO14" s="204"/>
      <c r="AP14" s="204"/>
      <c r="AQ14" s="204"/>
      <c r="AR14" s="192"/>
      <c r="AS14" s="203"/>
      <c r="AT14" s="202" t="s">
        <v>120</v>
      </c>
      <c r="AU14" s="420"/>
      <c r="AV14" s="421"/>
      <c r="AW14" s="422"/>
      <c r="AX14" s="203" t="s">
        <v>121</v>
      </c>
      <c r="AY14" s="420"/>
      <c r="AZ14" s="421"/>
      <c r="BA14" s="422"/>
      <c r="BB14" s="202" t="s">
        <v>122</v>
      </c>
      <c r="BC14" s="423">
        <f>(AY14-AU14)*24</f>
        <v>0</v>
      </c>
      <c r="BD14" s="424"/>
      <c r="BE14" s="193" t="s">
        <v>123</v>
      </c>
      <c r="BF14" s="203"/>
      <c r="BJ14" s="196"/>
      <c r="BK14" s="196"/>
      <c r="BL14" s="196"/>
    </row>
    <row r="15" spans="2:64" s="197" customFormat="1" ht="6.75" customHeight="1">
      <c r="C15" s="213"/>
      <c r="D15" s="213"/>
      <c r="E15" s="213"/>
      <c r="F15" s="213"/>
      <c r="G15" s="192"/>
      <c r="H15" s="192"/>
      <c r="I15" s="202"/>
      <c r="J15" s="203"/>
      <c r="K15" s="212"/>
      <c r="L15" s="192"/>
      <c r="M15" s="192"/>
      <c r="N15" s="203"/>
      <c r="O15" s="192"/>
      <c r="P15" s="192"/>
      <c r="Q15" s="212"/>
      <c r="R15" s="192"/>
      <c r="S15" s="192"/>
      <c r="T15" s="192"/>
      <c r="U15" s="192"/>
      <c r="V15" s="192"/>
      <c r="W15" s="202"/>
      <c r="X15" s="203"/>
      <c r="Y15" s="203"/>
      <c r="Z15" s="193"/>
      <c r="AA15" s="203"/>
      <c r="AB15" s="202"/>
      <c r="AC15" s="203"/>
      <c r="AD15" s="212"/>
      <c r="AE15" s="192"/>
      <c r="AG15" s="201"/>
      <c r="AH15" s="223"/>
      <c r="AJ15" s="223"/>
      <c r="AQ15" s="201"/>
      <c r="AR15" s="201"/>
      <c r="AS15" s="201"/>
      <c r="AT15" s="201"/>
      <c r="AU15" s="201"/>
      <c r="AX15" s="224"/>
      <c r="AY15" s="224"/>
      <c r="BB15" s="201"/>
      <c r="BC15" s="201"/>
      <c r="BD15" s="201"/>
      <c r="BE15" s="225"/>
      <c r="BJ15" s="196"/>
      <c r="BK15" s="196"/>
      <c r="BL15" s="196"/>
    </row>
    <row r="16" spans="2:64" ht="8.4" customHeight="1" thickBot="1">
      <c r="C16" s="222"/>
      <c r="D16" s="222"/>
      <c r="E16" s="222"/>
      <c r="F16" s="222"/>
      <c r="G16" s="222"/>
      <c r="X16" s="222"/>
      <c r="AN16" s="222"/>
      <c r="BE16" s="226"/>
      <c r="BF16" s="226"/>
      <c r="BG16" s="226"/>
    </row>
    <row r="17" spans="2:58" ht="20.25" customHeight="1">
      <c r="B17" s="425" t="s">
        <v>124</v>
      </c>
      <c r="C17" s="428" t="s">
        <v>125</v>
      </c>
      <c r="D17" s="429"/>
      <c r="E17" s="430"/>
      <c r="F17" s="227"/>
      <c r="G17" s="437" t="s">
        <v>126</v>
      </c>
      <c r="H17" s="440" t="s">
        <v>127</v>
      </c>
      <c r="I17" s="429"/>
      <c r="J17" s="429"/>
      <c r="K17" s="430"/>
      <c r="L17" s="440" t="s">
        <v>128</v>
      </c>
      <c r="M17" s="429"/>
      <c r="N17" s="429"/>
      <c r="O17" s="443"/>
      <c r="P17" s="446"/>
      <c r="Q17" s="447"/>
      <c r="R17" s="448"/>
      <c r="S17" s="455" t="s">
        <v>129</v>
      </c>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7"/>
      <c r="AX17" s="486" t="str">
        <f>IF(BB3="４週","(11) 1～4週目の勤務時間数合計","(11) 1か月の勤務時間数   合計")</f>
        <v>(11) 1～4週目の勤務時間数合計</v>
      </c>
      <c r="AY17" s="487"/>
      <c r="AZ17" s="492" t="s">
        <v>130</v>
      </c>
      <c r="BA17" s="493"/>
      <c r="BB17" s="498" t="s">
        <v>131</v>
      </c>
      <c r="BC17" s="499"/>
      <c r="BD17" s="499"/>
      <c r="BE17" s="499"/>
      <c r="BF17" s="500"/>
    </row>
    <row r="18" spans="2:58" ht="20.25" customHeight="1">
      <c r="B18" s="426"/>
      <c r="C18" s="431"/>
      <c r="D18" s="432"/>
      <c r="E18" s="433"/>
      <c r="F18" s="228"/>
      <c r="G18" s="438"/>
      <c r="H18" s="441"/>
      <c r="I18" s="432"/>
      <c r="J18" s="432"/>
      <c r="K18" s="433"/>
      <c r="L18" s="441"/>
      <c r="M18" s="432"/>
      <c r="N18" s="432"/>
      <c r="O18" s="444"/>
      <c r="P18" s="449"/>
      <c r="Q18" s="450"/>
      <c r="R18" s="451"/>
      <c r="S18" s="507" t="s">
        <v>132</v>
      </c>
      <c r="T18" s="508"/>
      <c r="U18" s="508"/>
      <c r="V18" s="508"/>
      <c r="W18" s="508"/>
      <c r="X18" s="508"/>
      <c r="Y18" s="509"/>
      <c r="Z18" s="507" t="s">
        <v>133</v>
      </c>
      <c r="AA18" s="508"/>
      <c r="AB18" s="508"/>
      <c r="AC18" s="508"/>
      <c r="AD18" s="508"/>
      <c r="AE18" s="508"/>
      <c r="AF18" s="509"/>
      <c r="AG18" s="507" t="s">
        <v>134</v>
      </c>
      <c r="AH18" s="508"/>
      <c r="AI18" s="508"/>
      <c r="AJ18" s="508"/>
      <c r="AK18" s="508"/>
      <c r="AL18" s="508"/>
      <c r="AM18" s="509"/>
      <c r="AN18" s="507" t="s">
        <v>135</v>
      </c>
      <c r="AO18" s="508"/>
      <c r="AP18" s="508"/>
      <c r="AQ18" s="508"/>
      <c r="AR18" s="508"/>
      <c r="AS18" s="508"/>
      <c r="AT18" s="509"/>
      <c r="AU18" s="510" t="s">
        <v>136</v>
      </c>
      <c r="AV18" s="511"/>
      <c r="AW18" s="512"/>
      <c r="AX18" s="488"/>
      <c r="AY18" s="489"/>
      <c r="AZ18" s="494"/>
      <c r="BA18" s="495"/>
      <c r="BB18" s="501"/>
      <c r="BC18" s="502"/>
      <c r="BD18" s="502"/>
      <c r="BE18" s="502"/>
      <c r="BF18" s="503"/>
    </row>
    <row r="19" spans="2:58" ht="20.25" customHeight="1">
      <c r="B19" s="426"/>
      <c r="C19" s="431"/>
      <c r="D19" s="432"/>
      <c r="E19" s="433"/>
      <c r="F19" s="228"/>
      <c r="G19" s="438"/>
      <c r="H19" s="441"/>
      <c r="I19" s="432"/>
      <c r="J19" s="432"/>
      <c r="K19" s="433"/>
      <c r="L19" s="441"/>
      <c r="M19" s="432"/>
      <c r="N19" s="432"/>
      <c r="O19" s="444"/>
      <c r="P19" s="449"/>
      <c r="Q19" s="450"/>
      <c r="R19" s="451"/>
      <c r="S19" s="229">
        <v>1</v>
      </c>
      <c r="T19" s="230">
        <v>2</v>
      </c>
      <c r="U19" s="230">
        <v>3</v>
      </c>
      <c r="V19" s="230">
        <v>4</v>
      </c>
      <c r="W19" s="230">
        <v>5</v>
      </c>
      <c r="X19" s="230">
        <v>6</v>
      </c>
      <c r="Y19" s="231">
        <v>7</v>
      </c>
      <c r="Z19" s="229">
        <v>8</v>
      </c>
      <c r="AA19" s="230">
        <v>9</v>
      </c>
      <c r="AB19" s="230">
        <v>10</v>
      </c>
      <c r="AC19" s="230">
        <v>11</v>
      </c>
      <c r="AD19" s="230">
        <v>12</v>
      </c>
      <c r="AE19" s="230">
        <v>13</v>
      </c>
      <c r="AF19" s="231">
        <v>14</v>
      </c>
      <c r="AG19" s="232">
        <v>15</v>
      </c>
      <c r="AH19" s="230">
        <v>16</v>
      </c>
      <c r="AI19" s="230">
        <v>17</v>
      </c>
      <c r="AJ19" s="230">
        <v>18</v>
      </c>
      <c r="AK19" s="230">
        <v>19</v>
      </c>
      <c r="AL19" s="230">
        <v>20</v>
      </c>
      <c r="AM19" s="231">
        <v>21</v>
      </c>
      <c r="AN19" s="229">
        <v>22</v>
      </c>
      <c r="AO19" s="230">
        <v>23</v>
      </c>
      <c r="AP19" s="230">
        <v>24</v>
      </c>
      <c r="AQ19" s="230">
        <v>25</v>
      </c>
      <c r="AR19" s="230">
        <v>26</v>
      </c>
      <c r="AS19" s="230">
        <v>27</v>
      </c>
      <c r="AT19" s="231">
        <v>28</v>
      </c>
      <c r="AU19" s="229" t="str">
        <f>IF($BB$3="暦月",IF(DAY(DATE($AC$2,$AG$2,29))=29,29,""),"")</f>
        <v/>
      </c>
      <c r="AV19" s="230" t="str">
        <f>IF($BB$3="暦月",IF(DAY(DATE($AC$2,$AG$2,30))=30,30,""),"")</f>
        <v/>
      </c>
      <c r="AW19" s="231" t="str">
        <f>IF($BB$3="暦月",IF(DAY(DATE($AC$2,$AG$2,31))=31,31,""),"")</f>
        <v/>
      </c>
      <c r="AX19" s="488"/>
      <c r="AY19" s="489"/>
      <c r="AZ19" s="494"/>
      <c r="BA19" s="495"/>
      <c r="BB19" s="501"/>
      <c r="BC19" s="502"/>
      <c r="BD19" s="502"/>
      <c r="BE19" s="502"/>
      <c r="BF19" s="503"/>
    </row>
    <row r="20" spans="2:58" ht="20.25" hidden="1" customHeight="1">
      <c r="B20" s="426"/>
      <c r="C20" s="431"/>
      <c r="D20" s="432"/>
      <c r="E20" s="433"/>
      <c r="F20" s="228"/>
      <c r="G20" s="438"/>
      <c r="H20" s="441"/>
      <c r="I20" s="432"/>
      <c r="J20" s="432"/>
      <c r="K20" s="433"/>
      <c r="L20" s="441"/>
      <c r="M20" s="432"/>
      <c r="N20" s="432"/>
      <c r="O20" s="444"/>
      <c r="P20" s="449"/>
      <c r="Q20" s="450"/>
      <c r="R20" s="451"/>
      <c r="S20" s="229">
        <f>WEEKDAY(DATE($AC$2,$AG$2,1))</f>
        <v>2</v>
      </c>
      <c r="T20" s="230">
        <f>WEEKDAY(DATE($AC$2,$AG$2,2))</f>
        <v>3</v>
      </c>
      <c r="U20" s="230">
        <f>WEEKDAY(DATE($AC$2,$AG$2,3))</f>
        <v>4</v>
      </c>
      <c r="V20" s="230">
        <f>WEEKDAY(DATE($AC$2,$AG$2,4))</f>
        <v>5</v>
      </c>
      <c r="W20" s="230">
        <f>WEEKDAY(DATE($AC$2,$AG$2,5))</f>
        <v>6</v>
      </c>
      <c r="X20" s="230">
        <f>WEEKDAY(DATE($AC$2,$AG$2,6))</f>
        <v>7</v>
      </c>
      <c r="Y20" s="231">
        <f>WEEKDAY(DATE($AC$2,$AG$2,7))</f>
        <v>1</v>
      </c>
      <c r="Z20" s="229">
        <f>WEEKDAY(DATE($AC$2,$AG$2,8))</f>
        <v>2</v>
      </c>
      <c r="AA20" s="230">
        <f>WEEKDAY(DATE($AC$2,$AG$2,9))</f>
        <v>3</v>
      </c>
      <c r="AB20" s="230">
        <f>WEEKDAY(DATE($AC$2,$AG$2,10))</f>
        <v>4</v>
      </c>
      <c r="AC20" s="230">
        <f>WEEKDAY(DATE($AC$2,$AG$2,11))</f>
        <v>5</v>
      </c>
      <c r="AD20" s="230">
        <f>WEEKDAY(DATE($AC$2,$AG$2,12))</f>
        <v>6</v>
      </c>
      <c r="AE20" s="230">
        <f>WEEKDAY(DATE($AC$2,$AG$2,13))</f>
        <v>7</v>
      </c>
      <c r="AF20" s="231">
        <f>WEEKDAY(DATE($AC$2,$AG$2,14))</f>
        <v>1</v>
      </c>
      <c r="AG20" s="229">
        <f>WEEKDAY(DATE($AC$2,$AG$2,15))</f>
        <v>2</v>
      </c>
      <c r="AH20" s="230">
        <f>WEEKDAY(DATE($AC$2,$AG$2,16))</f>
        <v>3</v>
      </c>
      <c r="AI20" s="230">
        <f>WEEKDAY(DATE($AC$2,$AG$2,17))</f>
        <v>4</v>
      </c>
      <c r="AJ20" s="230">
        <f>WEEKDAY(DATE($AC$2,$AG$2,18))</f>
        <v>5</v>
      </c>
      <c r="AK20" s="230">
        <f>WEEKDAY(DATE($AC$2,$AG$2,19))</f>
        <v>6</v>
      </c>
      <c r="AL20" s="230">
        <f>WEEKDAY(DATE($AC$2,$AG$2,20))</f>
        <v>7</v>
      </c>
      <c r="AM20" s="231">
        <f>WEEKDAY(DATE($AC$2,$AG$2,21))</f>
        <v>1</v>
      </c>
      <c r="AN20" s="229">
        <f>WEEKDAY(DATE($AC$2,$AG$2,22))</f>
        <v>2</v>
      </c>
      <c r="AO20" s="230">
        <f>WEEKDAY(DATE($AC$2,$AG$2,23))</f>
        <v>3</v>
      </c>
      <c r="AP20" s="230">
        <f>WEEKDAY(DATE($AC$2,$AG$2,24))</f>
        <v>4</v>
      </c>
      <c r="AQ20" s="230">
        <f>WEEKDAY(DATE($AC$2,$AG$2,25))</f>
        <v>5</v>
      </c>
      <c r="AR20" s="230">
        <f>WEEKDAY(DATE($AC$2,$AG$2,26))</f>
        <v>6</v>
      </c>
      <c r="AS20" s="230">
        <f>WEEKDAY(DATE($AC$2,$AG$2,27))</f>
        <v>7</v>
      </c>
      <c r="AT20" s="231">
        <f>WEEKDAY(DATE($AC$2,$AG$2,28))</f>
        <v>1</v>
      </c>
      <c r="AU20" s="229">
        <f>IF(AU19=29,WEEKDAY(DATE($AC$2,$AG$2,29)),0)</f>
        <v>0</v>
      </c>
      <c r="AV20" s="230">
        <f>IF(AV19=30,WEEKDAY(DATE($AC$2,$AG$2,30)),0)</f>
        <v>0</v>
      </c>
      <c r="AW20" s="231">
        <f>IF(AW19=31,WEEKDAY(DATE($AC$2,$AG$2,31)),0)</f>
        <v>0</v>
      </c>
      <c r="AX20" s="488"/>
      <c r="AY20" s="489"/>
      <c r="AZ20" s="494"/>
      <c r="BA20" s="495"/>
      <c r="BB20" s="501"/>
      <c r="BC20" s="502"/>
      <c r="BD20" s="502"/>
      <c r="BE20" s="502"/>
      <c r="BF20" s="503"/>
    </row>
    <row r="21" spans="2:58" ht="22.5" customHeight="1" thickBot="1">
      <c r="B21" s="427"/>
      <c r="C21" s="434"/>
      <c r="D21" s="435"/>
      <c r="E21" s="436"/>
      <c r="F21" s="233"/>
      <c r="G21" s="439"/>
      <c r="H21" s="442"/>
      <c r="I21" s="435"/>
      <c r="J21" s="435"/>
      <c r="K21" s="436"/>
      <c r="L21" s="442"/>
      <c r="M21" s="435"/>
      <c r="N21" s="435"/>
      <c r="O21" s="445"/>
      <c r="P21" s="452"/>
      <c r="Q21" s="453"/>
      <c r="R21" s="454"/>
      <c r="S21" s="234" t="str">
        <f>IF(S20=1,"日",IF(S20=2,"月",IF(S20=3,"火",IF(S20=4,"水",IF(S20=5,"木",IF(S20=6,"金","土"))))))</f>
        <v>月</v>
      </c>
      <c r="T21" s="235" t="str">
        <f t="shared" ref="T21:AT21" si="0">IF(T20=1,"日",IF(T20=2,"月",IF(T20=3,"火",IF(T20=4,"水",IF(T20=5,"木",IF(T20=6,"金","土"))))))</f>
        <v>火</v>
      </c>
      <c r="U21" s="235" t="str">
        <f t="shared" si="0"/>
        <v>水</v>
      </c>
      <c r="V21" s="235" t="str">
        <f t="shared" si="0"/>
        <v>木</v>
      </c>
      <c r="W21" s="235" t="str">
        <f t="shared" si="0"/>
        <v>金</v>
      </c>
      <c r="X21" s="235" t="str">
        <f t="shared" si="0"/>
        <v>土</v>
      </c>
      <c r="Y21" s="236" t="str">
        <f t="shared" si="0"/>
        <v>日</v>
      </c>
      <c r="Z21" s="234" t="str">
        <f>IF(Z20=1,"日",IF(Z20=2,"月",IF(Z20=3,"火",IF(Z20=4,"水",IF(Z20=5,"木",IF(Z20=6,"金","土"))))))</f>
        <v>月</v>
      </c>
      <c r="AA21" s="235" t="str">
        <f t="shared" si="0"/>
        <v>火</v>
      </c>
      <c r="AB21" s="235" t="str">
        <f t="shared" si="0"/>
        <v>水</v>
      </c>
      <c r="AC21" s="235" t="str">
        <f t="shared" si="0"/>
        <v>木</v>
      </c>
      <c r="AD21" s="235" t="str">
        <f t="shared" si="0"/>
        <v>金</v>
      </c>
      <c r="AE21" s="235" t="str">
        <f t="shared" si="0"/>
        <v>土</v>
      </c>
      <c r="AF21" s="236" t="str">
        <f t="shared" si="0"/>
        <v>日</v>
      </c>
      <c r="AG21" s="234" t="str">
        <f>IF(AG20=1,"日",IF(AG20=2,"月",IF(AG20=3,"火",IF(AG20=4,"水",IF(AG20=5,"木",IF(AG20=6,"金","土"))))))</f>
        <v>月</v>
      </c>
      <c r="AH21" s="235" t="str">
        <f t="shared" si="0"/>
        <v>火</v>
      </c>
      <c r="AI21" s="235" t="str">
        <f t="shared" si="0"/>
        <v>水</v>
      </c>
      <c r="AJ21" s="235" t="str">
        <f t="shared" si="0"/>
        <v>木</v>
      </c>
      <c r="AK21" s="235" t="str">
        <f t="shared" si="0"/>
        <v>金</v>
      </c>
      <c r="AL21" s="235" t="str">
        <f t="shared" si="0"/>
        <v>土</v>
      </c>
      <c r="AM21" s="236" t="str">
        <f t="shared" si="0"/>
        <v>日</v>
      </c>
      <c r="AN21" s="234" t="str">
        <f>IF(AN20=1,"日",IF(AN20=2,"月",IF(AN20=3,"火",IF(AN20=4,"水",IF(AN20=5,"木",IF(AN20=6,"金","土"))))))</f>
        <v>月</v>
      </c>
      <c r="AO21" s="235" t="str">
        <f t="shared" si="0"/>
        <v>火</v>
      </c>
      <c r="AP21" s="235" t="str">
        <f t="shared" si="0"/>
        <v>水</v>
      </c>
      <c r="AQ21" s="235" t="str">
        <f t="shared" si="0"/>
        <v>木</v>
      </c>
      <c r="AR21" s="235" t="str">
        <f t="shared" si="0"/>
        <v>金</v>
      </c>
      <c r="AS21" s="235" t="str">
        <f t="shared" si="0"/>
        <v>土</v>
      </c>
      <c r="AT21" s="236" t="str">
        <f t="shared" si="0"/>
        <v>日</v>
      </c>
      <c r="AU21" s="235" t="str">
        <f>IF(AU20=1,"日",IF(AU20=2,"月",IF(AU20=3,"火",IF(AU20=4,"水",IF(AU20=5,"木",IF(AU20=6,"金",IF(AU20=0,"","土")))))))</f>
        <v/>
      </c>
      <c r="AV21" s="235" t="str">
        <f>IF(AV20=1,"日",IF(AV20=2,"月",IF(AV20=3,"火",IF(AV20=4,"水",IF(AV20=5,"木",IF(AV20=6,"金",IF(AV20=0,"","土")))))))</f>
        <v/>
      </c>
      <c r="AW21" s="235" t="str">
        <f>IF(AW20=1,"日",IF(AW20=2,"月",IF(AW20=3,"火",IF(AW20=4,"水",IF(AW20=5,"木",IF(AW20=6,"金",IF(AW20=0,"","土")))))))</f>
        <v/>
      </c>
      <c r="AX21" s="490"/>
      <c r="AY21" s="491"/>
      <c r="AZ21" s="496"/>
      <c r="BA21" s="497"/>
      <c r="BB21" s="504"/>
      <c r="BC21" s="505"/>
      <c r="BD21" s="505"/>
      <c r="BE21" s="505"/>
      <c r="BF21" s="506"/>
    </row>
    <row r="22" spans="2:58" ht="20.25" customHeight="1">
      <c r="B22" s="458">
        <v>1</v>
      </c>
      <c r="C22" s="460"/>
      <c r="D22" s="461"/>
      <c r="E22" s="462"/>
      <c r="F22" s="237"/>
      <c r="G22" s="469"/>
      <c r="H22" s="471"/>
      <c r="I22" s="472"/>
      <c r="J22" s="472"/>
      <c r="K22" s="473"/>
      <c r="L22" s="477"/>
      <c r="M22" s="478"/>
      <c r="N22" s="478"/>
      <c r="O22" s="479"/>
      <c r="P22" s="483" t="s">
        <v>137</v>
      </c>
      <c r="Q22" s="484"/>
      <c r="R22" s="485"/>
      <c r="S22" s="238"/>
      <c r="T22" s="239"/>
      <c r="U22" s="239"/>
      <c r="V22" s="239"/>
      <c r="W22" s="239"/>
      <c r="X22" s="239"/>
      <c r="Y22" s="240"/>
      <c r="Z22" s="238"/>
      <c r="AA22" s="239"/>
      <c r="AB22" s="239"/>
      <c r="AC22" s="239"/>
      <c r="AD22" s="239"/>
      <c r="AE22" s="239"/>
      <c r="AF22" s="240"/>
      <c r="AG22" s="238"/>
      <c r="AH22" s="239"/>
      <c r="AI22" s="239"/>
      <c r="AJ22" s="239"/>
      <c r="AK22" s="239"/>
      <c r="AL22" s="239"/>
      <c r="AM22" s="240"/>
      <c r="AN22" s="238"/>
      <c r="AO22" s="239"/>
      <c r="AP22" s="239"/>
      <c r="AQ22" s="239"/>
      <c r="AR22" s="239"/>
      <c r="AS22" s="239"/>
      <c r="AT22" s="240"/>
      <c r="AU22" s="238"/>
      <c r="AV22" s="239"/>
      <c r="AW22" s="239"/>
      <c r="AX22" s="513"/>
      <c r="AY22" s="514"/>
      <c r="AZ22" s="515"/>
      <c r="BA22" s="516"/>
      <c r="BB22" s="517"/>
      <c r="BC22" s="518"/>
      <c r="BD22" s="518"/>
      <c r="BE22" s="518"/>
      <c r="BF22" s="519"/>
    </row>
    <row r="23" spans="2:58" ht="20.25" customHeight="1">
      <c r="B23" s="459"/>
      <c r="C23" s="463"/>
      <c r="D23" s="464"/>
      <c r="E23" s="465"/>
      <c r="F23" s="241"/>
      <c r="G23" s="470"/>
      <c r="H23" s="474"/>
      <c r="I23" s="475"/>
      <c r="J23" s="475"/>
      <c r="K23" s="476"/>
      <c r="L23" s="480"/>
      <c r="M23" s="481"/>
      <c r="N23" s="481"/>
      <c r="O23" s="482"/>
      <c r="P23" s="526" t="s">
        <v>138</v>
      </c>
      <c r="Q23" s="527"/>
      <c r="R23" s="528"/>
      <c r="S23" s="242" t="str">
        <f>IF(S22="","",VLOOKUP(S22,'シフト記号表（勤務時間帯）'!$C$6:$K$35,9,FALSE))</f>
        <v/>
      </c>
      <c r="T23" s="243" t="str">
        <f>IF(T22="","",VLOOKUP(T22,'シフト記号表（勤務時間帯）'!$C$6:$K$35,9,FALSE))</f>
        <v/>
      </c>
      <c r="U23" s="243" t="str">
        <f>IF(U22="","",VLOOKUP(U22,'シフト記号表（勤務時間帯）'!$C$6:$K$35,9,FALSE))</f>
        <v/>
      </c>
      <c r="V23" s="243" t="str">
        <f>IF(V22="","",VLOOKUP(V22,'シフト記号表（勤務時間帯）'!$C$6:$K$35,9,FALSE))</f>
        <v/>
      </c>
      <c r="W23" s="243" t="str">
        <f>IF(W22="","",VLOOKUP(W22,'シフト記号表（勤務時間帯）'!$C$6:$K$35,9,FALSE))</f>
        <v/>
      </c>
      <c r="X23" s="243" t="str">
        <f>IF(X22="","",VLOOKUP(X22,'シフト記号表（勤務時間帯）'!$C$6:$K$35,9,FALSE))</f>
        <v/>
      </c>
      <c r="Y23" s="244" t="str">
        <f>IF(Y22="","",VLOOKUP(Y22,'シフト記号表（勤務時間帯）'!$C$6:$K$35,9,FALSE))</f>
        <v/>
      </c>
      <c r="Z23" s="242" t="str">
        <f>IF(Z22="","",VLOOKUP(Z22,'シフト記号表（勤務時間帯）'!$C$6:$K$35,9,FALSE))</f>
        <v/>
      </c>
      <c r="AA23" s="243" t="str">
        <f>IF(AA22="","",VLOOKUP(AA22,'シフト記号表（勤務時間帯）'!$C$6:$K$35,9,FALSE))</f>
        <v/>
      </c>
      <c r="AB23" s="243" t="str">
        <f>IF(AB22="","",VLOOKUP(AB22,'シフト記号表（勤務時間帯）'!$C$6:$K$35,9,FALSE))</f>
        <v/>
      </c>
      <c r="AC23" s="243" t="str">
        <f>IF(AC22="","",VLOOKUP(AC22,'シフト記号表（勤務時間帯）'!$C$6:$K$35,9,FALSE))</f>
        <v/>
      </c>
      <c r="AD23" s="243" t="str">
        <f>IF(AD22="","",VLOOKUP(AD22,'シフト記号表（勤務時間帯）'!$C$6:$K$35,9,FALSE))</f>
        <v/>
      </c>
      <c r="AE23" s="243" t="str">
        <f>IF(AE22="","",VLOOKUP(AE22,'シフト記号表（勤務時間帯）'!$C$6:$K$35,9,FALSE))</f>
        <v/>
      </c>
      <c r="AF23" s="244" t="str">
        <f>IF(AF22="","",VLOOKUP(AF22,'シフト記号表（勤務時間帯）'!$C$6:$K$35,9,FALSE))</f>
        <v/>
      </c>
      <c r="AG23" s="242" t="str">
        <f>IF(AG22="","",VLOOKUP(AG22,'シフト記号表（勤務時間帯）'!$C$6:$K$35,9,FALSE))</f>
        <v/>
      </c>
      <c r="AH23" s="243" t="str">
        <f>IF(AH22="","",VLOOKUP(AH22,'シフト記号表（勤務時間帯）'!$C$6:$K$35,9,FALSE))</f>
        <v/>
      </c>
      <c r="AI23" s="243" t="str">
        <f>IF(AI22="","",VLOOKUP(AI22,'シフト記号表（勤務時間帯）'!$C$6:$K$35,9,FALSE))</f>
        <v/>
      </c>
      <c r="AJ23" s="243" t="str">
        <f>IF(AJ22="","",VLOOKUP(AJ22,'シフト記号表（勤務時間帯）'!$C$6:$K$35,9,FALSE))</f>
        <v/>
      </c>
      <c r="AK23" s="243" t="str">
        <f>IF(AK22="","",VLOOKUP(AK22,'シフト記号表（勤務時間帯）'!$C$6:$K$35,9,FALSE))</f>
        <v/>
      </c>
      <c r="AL23" s="243" t="str">
        <f>IF(AL22="","",VLOOKUP(AL22,'シフト記号表（勤務時間帯）'!$C$6:$K$35,9,FALSE))</f>
        <v/>
      </c>
      <c r="AM23" s="244" t="str">
        <f>IF(AM22="","",VLOOKUP(AM22,'シフト記号表（勤務時間帯）'!$C$6:$K$35,9,FALSE))</f>
        <v/>
      </c>
      <c r="AN23" s="242" t="str">
        <f>IF(AN22="","",VLOOKUP(AN22,'シフト記号表（勤務時間帯）'!$C$6:$K$35,9,FALSE))</f>
        <v/>
      </c>
      <c r="AO23" s="243" t="str">
        <f>IF(AO22="","",VLOOKUP(AO22,'シフト記号表（勤務時間帯）'!$C$6:$K$35,9,FALSE))</f>
        <v/>
      </c>
      <c r="AP23" s="243" t="str">
        <f>IF(AP22="","",VLOOKUP(AP22,'シフト記号表（勤務時間帯）'!$C$6:$K$35,9,FALSE))</f>
        <v/>
      </c>
      <c r="AQ23" s="243" t="str">
        <f>IF(AQ22="","",VLOOKUP(AQ22,'シフト記号表（勤務時間帯）'!$C$6:$K$35,9,FALSE))</f>
        <v/>
      </c>
      <c r="AR23" s="243" t="str">
        <f>IF(AR22="","",VLOOKUP(AR22,'シフト記号表（勤務時間帯）'!$C$6:$K$35,9,FALSE))</f>
        <v/>
      </c>
      <c r="AS23" s="243" t="str">
        <f>IF(AS22="","",VLOOKUP(AS22,'シフト記号表（勤務時間帯）'!$C$6:$K$35,9,FALSE))</f>
        <v/>
      </c>
      <c r="AT23" s="244" t="str">
        <f>IF(AT22="","",VLOOKUP(AT22,'シフト記号表（勤務時間帯）'!$C$6:$K$35,9,FALSE))</f>
        <v/>
      </c>
      <c r="AU23" s="242" t="str">
        <f>IF(AU22="","",VLOOKUP(AU22,'シフト記号表（勤務時間帯）'!$C$6:$K$35,9,FALSE))</f>
        <v/>
      </c>
      <c r="AV23" s="243" t="str">
        <f>IF(AV22="","",VLOOKUP(AV22,'シフト記号表（勤務時間帯）'!$C$6:$K$35,9,FALSE))</f>
        <v/>
      </c>
      <c r="AW23" s="243" t="str">
        <f>IF(AW22="","",VLOOKUP(AW22,'シフト記号表（勤務時間帯）'!$C$6:$K$35,9,FALSE))</f>
        <v/>
      </c>
      <c r="AX23" s="529">
        <f>IF($BB$3="４週",SUM(S23:AT23),IF($BB$3="暦月",SUM(S23:AW23),""))</f>
        <v>0</v>
      </c>
      <c r="AY23" s="530"/>
      <c r="AZ23" s="531">
        <f>IF($BB$3="４週",AX23/4,IF($BB$3="暦月",'通所型サービス別紙１（1枚版）'!AX23/('通所型サービス別紙１（1枚版）'!$BB$8/7),""))</f>
        <v>0</v>
      </c>
      <c r="BA23" s="532"/>
      <c r="BB23" s="520"/>
      <c r="BC23" s="521"/>
      <c r="BD23" s="521"/>
      <c r="BE23" s="521"/>
      <c r="BF23" s="522"/>
    </row>
    <row r="24" spans="2:58" ht="20.25" customHeight="1">
      <c r="B24" s="459"/>
      <c r="C24" s="466"/>
      <c r="D24" s="467"/>
      <c r="E24" s="468"/>
      <c r="F24" s="245">
        <f>C22</f>
        <v>0</v>
      </c>
      <c r="G24" s="470"/>
      <c r="H24" s="474"/>
      <c r="I24" s="475"/>
      <c r="J24" s="475"/>
      <c r="K24" s="476"/>
      <c r="L24" s="480"/>
      <c r="M24" s="481"/>
      <c r="N24" s="481"/>
      <c r="O24" s="482"/>
      <c r="P24" s="533" t="s">
        <v>139</v>
      </c>
      <c r="Q24" s="534"/>
      <c r="R24" s="535"/>
      <c r="S24" s="246" t="str">
        <f>IF(S22="","",VLOOKUP(S22,'シフト記号表（勤務時間帯）'!$C$6:$U$35,19,FALSE))</f>
        <v/>
      </c>
      <c r="T24" s="247" t="str">
        <f>IF(T22="","",VLOOKUP(T22,'シフト記号表（勤務時間帯）'!$C$6:$U$35,19,FALSE))</f>
        <v/>
      </c>
      <c r="U24" s="247" t="str">
        <f>IF(U22="","",VLOOKUP(U22,'シフト記号表（勤務時間帯）'!$C$6:$U$35,19,FALSE))</f>
        <v/>
      </c>
      <c r="V24" s="247" t="str">
        <f>IF(V22="","",VLOOKUP(V22,'シフト記号表（勤務時間帯）'!$C$6:$U$35,19,FALSE))</f>
        <v/>
      </c>
      <c r="W24" s="247" t="str">
        <f>IF(W22="","",VLOOKUP(W22,'シフト記号表（勤務時間帯）'!$C$6:$U$35,19,FALSE))</f>
        <v/>
      </c>
      <c r="X24" s="247" t="str">
        <f>IF(X22="","",VLOOKUP(X22,'シフト記号表（勤務時間帯）'!$C$6:$U$35,19,FALSE))</f>
        <v/>
      </c>
      <c r="Y24" s="248" t="str">
        <f>IF(Y22="","",VLOOKUP(Y22,'シフト記号表（勤務時間帯）'!$C$6:$U$35,19,FALSE))</f>
        <v/>
      </c>
      <c r="Z24" s="246" t="str">
        <f>IF(Z22="","",VLOOKUP(Z22,'シフト記号表（勤務時間帯）'!$C$6:$U$35,19,FALSE))</f>
        <v/>
      </c>
      <c r="AA24" s="247" t="str">
        <f>IF(AA22="","",VLOOKUP(AA22,'シフト記号表（勤務時間帯）'!$C$6:$U$35,19,FALSE))</f>
        <v/>
      </c>
      <c r="AB24" s="247" t="str">
        <f>IF(AB22="","",VLOOKUP(AB22,'シフト記号表（勤務時間帯）'!$C$6:$U$35,19,FALSE))</f>
        <v/>
      </c>
      <c r="AC24" s="247" t="str">
        <f>IF(AC22="","",VLOOKUP(AC22,'シフト記号表（勤務時間帯）'!$C$6:$U$35,19,FALSE))</f>
        <v/>
      </c>
      <c r="AD24" s="247" t="str">
        <f>IF(AD22="","",VLOOKUP(AD22,'シフト記号表（勤務時間帯）'!$C$6:$U$35,19,FALSE))</f>
        <v/>
      </c>
      <c r="AE24" s="247" t="str">
        <f>IF(AE22="","",VLOOKUP(AE22,'シフト記号表（勤務時間帯）'!$C$6:$U$35,19,FALSE))</f>
        <v/>
      </c>
      <c r="AF24" s="248" t="str">
        <f>IF(AF22="","",VLOOKUP(AF22,'シフト記号表（勤務時間帯）'!$C$6:$U$35,19,FALSE))</f>
        <v/>
      </c>
      <c r="AG24" s="246" t="str">
        <f>IF(AG22="","",VLOOKUP(AG22,'シフト記号表（勤務時間帯）'!$C$6:$U$35,19,FALSE))</f>
        <v/>
      </c>
      <c r="AH24" s="247" t="str">
        <f>IF(AH22="","",VLOOKUP(AH22,'シフト記号表（勤務時間帯）'!$C$6:$U$35,19,FALSE))</f>
        <v/>
      </c>
      <c r="AI24" s="247" t="str">
        <f>IF(AI22="","",VLOOKUP(AI22,'シフト記号表（勤務時間帯）'!$C$6:$U$35,19,FALSE))</f>
        <v/>
      </c>
      <c r="AJ24" s="247" t="str">
        <f>IF(AJ22="","",VLOOKUP(AJ22,'シフト記号表（勤務時間帯）'!$C$6:$U$35,19,FALSE))</f>
        <v/>
      </c>
      <c r="AK24" s="247" t="str">
        <f>IF(AK22="","",VLOOKUP(AK22,'シフト記号表（勤務時間帯）'!$C$6:$U$35,19,FALSE))</f>
        <v/>
      </c>
      <c r="AL24" s="247" t="str">
        <f>IF(AL22="","",VLOOKUP(AL22,'シフト記号表（勤務時間帯）'!$C$6:$U$35,19,FALSE))</f>
        <v/>
      </c>
      <c r="AM24" s="248" t="str">
        <f>IF(AM22="","",VLOOKUP(AM22,'シフト記号表（勤務時間帯）'!$C$6:$U$35,19,FALSE))</f>
        <v/>
      </c>
      <c r="AN24" s="246" t="str">
        <f>IF(AN22="","",VLOOKUP(AN22,'シフト記号表（勤務時間帯）'!$C$6:$U$35,19,FALSE))</f>
        <v/>
      </c>
      <c r="AO24" s="247" t="str">
        <f>IF(AO22="","",VLOOKUP(AO22,'シフト記号表（勤務時間帯）'!$C$6:$U$35,19,FALSE))</f>
        <v/>
      </c>
      <c r="AP24" s="247" t="str">
        <f>IF(AP22="","",VLOOKUP(AP22,'シフト記号表（勤務時間帯）'!$C$6:$U$35,19,FALSE))</f>
        <v/>
      </c>
      <c r="AQ24" s="247" t="str">
        <f>IF(AQ22="","",VLOOKUP(AQ22,'シフト記号表（勤務時間帯）'!$C$6:$U$35,19,FALSE))</f>
        <v/>
      </c>
      <c r="AR24" s="247" t="str">
        <f>IF(AR22="","",VLOOKUP(AR22,'シフト記号表（勤務時間帯）'!$C$6:$U$35,19,FALSE))</f>
        <v/>
      </c>
      <c r="AS24" s="247" t="str">
        <f>IF(AS22="","",VLOOKUP(AS22,'シフト記号表（勤務時間帯）'!$C$6:$U$35,19,FALSE))</f>
        <v/>
      </c>
      <c r="AT24" s="248" t="str">
        <f>IF(AT22="","",VLOOKUP(AT22,'シフト記号表（勤務時間帯）'!$C$6:$U$35,19,FALSE))</f>
        <v/>
      </c>
      <c r="AU24" s="246" t="str">
        <f>IF(AU22="","",VLOOKUP(AU22,'シフト記号表（勤務時間帯）'!$C$6:$U$35,19,FALSE))</f>
        <v/>
      </c>
      <c r="AV24" s="247" t="str">
        <f>IF(AV22="","",VLOOKUP(AV22,'シフト記号表（勤務時間帯）'!$C$6:$U$35,19,FALSE))</f>
        <v/>
      </c>
      <c r="AW24" s="247" t="str">
        <f>IF(AW22="","",VLOOKUP(AW22,'シフト記号表（勤務時間帯）'!$C$6:$U$35,19,FALSE))</f>
        <v/>
      </c>
      <c r="AX24" s="536">
        <f>IF($BB$3="４週",SUM(S24:AT24),IF($BB$3="暦月",SUM(S24:AW24),""))</f>
        <v>0</v>
      </c>
      <c r="AY24" s="537"/>
      <c r="AZ24" s="538">
        <f>IF($BB$3="４週",AX24/4,IF($BB$3="暦月",'通所型サービス別紙１（1枚版）'!AX24/('通所型サービス別紙１（1枚版）'!$BB$8/7),""))</f>
        <v>0</v>
      </c>
      <c r="BA24" s="539"/>
      <c r="BB24" s="523"/>
      <c r="BC24" s="524"/>
      <c r="BD24" s="524"/>
      <c r="BE24" s="524"/>
      <c r="BF24" s="525"/>
    </row>
    <row r="25" spans="2:58" ht="20.25" customHeight="1">
      <c r="B25" s="459">
        <f>B22+1</f>
        <v>2</v>
      </c>
      <c r="C25" s="568"/>
      <c r="D25" s="569"/>
      <c r="E25" s="570"/>
      <c r="F25" s="249"/>
      <c r="G25" s="549"/>
      <c r="H25" s="551"/>
      <c r="I25" s="475"/>
      <c r="J25" s="475"/>
      <c r="K25" s="476"/>
      <c r="L25" s="552"/>
      <c r="M25" s="553"/>
      <c r="N25" s="553"/>
      <c r="O25" s="554"/>
      <c r="P25" s="558" t="s">
        <v>137</v>
      </c>
      <c r="Q25" s="559"/>
      <c r="R25" s="560"/>
      <c r="S25" s="238"/>
      <c r="T25" s="239"/>
      <c r="U25" s="239"/>
      <c r="V25" s="239"/>
      <c r="W25" s="239"/>
      <c r="X25" s="239"/>
      <c r="Y25" s="240"/>
      <c r="Z25" s="238"/>
      <c r="AA25" s="239"/>
      <c r="AB25" s="239"/>
      <c r="AC25" s="239"/>
      <c r="AD25" s="239"/>
      <c r="AE25" s="239"/>
      <c r="AF25" s="240"/>
      <c r="AG25" s="238"/>
      <c r="AH25" s="239"/>
      <c r="AI25" s="239"/>
      <c r="AJ25" s="239"/>
      <c r="AK25" s="239"/>
      <c r="AL25" s="239"/>
      <c r="AM25" s="240"/>
      <c r="AN25" s="238"/>
      <c r="AO25" s="239"/>
      <c r="AP25" s="239"/>
      <c r="AQ25" s="239"/>
      <c r="AR25" s="239"/>
      <c r="AS25" s="239"/>
      <c r="AT25" s="240"/>
      <c r="AU25" s="238"/>
      <c r="AV25" s="239"/>
      <c r="AW25" s="239"/>
      <c r="AX25" s="561"/>
      <c r="AY25" s="562"/>
      <c r="AZ25" s="563"/>
      <c r="BA25" s="564"/>
      <c r="BB25" s="565"/>
      <c r="BC25" s="566"/>
      <c r="BD25" s="566"/>
      <c r="BE25" s="566"/>
      <c r="BF25" s="567"/>
    </row>
    <row r="26" spans="2:58" ht="20.25" customHeight="1">
      <c r="B26" s="459"/>
      <c r="C26" s="463"/>
      <c r="D26" s="464"/>
      <c r="E26" s="465"/>
      <c r="F26" s="241"/>
      <c r="G26" s="470"/>
      <c r="H26" s="474"/>
      <c r="I26" s="475"/>
      <c r="J26" s="475"/>
      <c r="K26" s="476"/>
      <c r="L26" s="480"/>
      <c r="M26" s="481"/>
      <c r="N26" s="481"/>
      <c r="O26" s="482"/>
      <c r="P26" s="526" t="s">
        <v>138</v>
      </c>
      <c r="Q26" s="527"/>
      <c r="R26" s="528"/>
      <c r="S26" s="242" t="str">
        <f>IF(S25="","",VLOOKUP(S25,'シフト記号表（勤務時間帯）'!$C$6:$K$35,9,FALSE))</f>
        <v/>
      </c>
      <c r="T26" s="243" t="str">
        <f>IF(T25="","",VLOOKUP(T25,'シフト記号表（勤務時間帯）'!$C$6:$K$35,9,FALSE))</f>
        <v/>
      </c>
      <c r="U26" s="243" t="str">
        <f>IF(U25="","",VLOOKUP(U25,'シフト記号表（勤務時間帯）'!$C$6:$K$35,9,FALSE))</f>
        <v/>
      </c>
      <c r="V26" s="243" t="str">
        <f>IF(V25="","",VLOOKUP(V25,'シフト記号表（勤務時間帯）'!$C$6:$K$35,9,FALSE))</f>
        <v/>
      </c>
      <c r="W26" s="243" t="str">
        <f>IF(W25="","",VLOOKUP(W25,'シフト記号表（勤務時間帯）'!$C$6:$K$35,9,FALSE))</f>
        <v/>
      </c>
      <c r="X26" s="243" t="str">
        <f>IF(X25="","",VLOOKUP(X25,'シフト記号表（勤務時間帯）'!$C$6:$K$35,9,FALSE))</f>
        <v/>
      </c>
      <c r="Y26" s="244" t="str">
        <f>IF(Y25="","",VLOOKUP(Y25,'シフト記号表（勤務時間帯）'!$C$6:$K$35,9,FALSE))</f>
        <v/>
      </c>
      <c r="Z26" s="242" t="str">
        <f>IF(Z25="","",VLOOKUP(Z25,'シフト記号表（勤務時間帯）'!$C$6:$K$35,9,FALSE))</f>
        <v/>
      </c>
      <c r="AA26" s="243" t="str">
        <f>IF(AA25="","",VLOOKUP(AA25,'シフト記号表（勤務時間帯）'!$C$6:$K$35,9,FALSE))</f>
        <v/>
      </c>
      <c r="AB26" s="243" t="str">
        <f>IF(AB25="","",VLOOKUP(AB25,'シフト記号表（勤務時間帯）'!$C$6:$K$35,9,FALSE))</f>
        <v/>
      </c>
      <c r="AC26" s="243" t="str">
        <f>IF(AC25="","",VLOOKUP(AC25,'シフト記号表（勤務時間帯）'!$C$6:$K$35,9,FALSE))</f>
        <v/>
      </c>
      <c r="AD26" s="243" t="str">
        <f>IF(AD25="","",VLOOKUP(AD25,'シフト記号表（勤務時間帯）'!$C$6:$K$35,9,FALSE))</f>
        <v/>
      </c>
      <c r="AE26" s="243" t="str">
        <f>IF(AE25="","",VLOOKUP(AE25,'シフト記号表（勤務時間帯）'!$C$6:$K$35,9,FALSE))</f>
        <v/>
      </c>
      <c r="AF26" s="244" t="str">
        <f>IF(AF25="","",VLOOKUP(AF25,'シフト記号表（勤務時間帯）'!$C$6:$K$35,9,FALSE))</f>
        <v/>
      </c>
      <c r="AG26" s="242" t="str">
        <f>IF(AG25="","",VLOOKUP(AG25,'シフト記号表（勤務時間帯）'!$C$6:$K$35,9,FALSE))</f>
        <v/>
      </c>
      <c r="AH26" s="243" t="str">
        <f>IF(AH25="","",VLOOKUP(AH25,'シフト記号表（勤務時間帯）'!$C$6:$K$35,9,FALSE))</f>
        <v/>
      </c>
      <c r="AI26" s="243" t="str">
        <f>IF(AI25="","",VLOOKUP(AI25,'シフト記号表（勤務時間帯）'!$C$6:$K$35,9,FALSE))</f>
        <v/>
      </c>
      <c r="AJ26" s="243" t="str">
        <f>IF(AJ25="","",VLOOKUP(AJ25,'シフト記号表（勤務時間帯）'!$C$6:$K$35,9,FALSE))</f>
        <v/>
      </c>
      <c r="AK26" s="243" t="str">
        <f>IF(AK25="","",VLOOKUP(AK25,'シフト記号表（勤務時間帯）'!$C$6:$K$35,9,FALSE))</f>
        <v/>
      </c>
      <c r="AL26" s="243" t="str">
        <f>IF(AL25="","",VLOOKUP(AL25,'シフト記号表（勤務時間帯）'!$C$6:$K$35,9,FALSE))</f>
        <v/>
      </c>
      <c r="AM26" s="244" t="str">
        <f>IF(AM25="","",VLOOKUP(AM25,'シフト記号表（勤務時間帯）'!$C$6:$K$35,9,FALSE))</f>
        <v/>
      </c>
      <c r="AN26" s="242" t="str">
        <f>IF(AN25="","",VLOOKUP(AN25,'シフト記号表（勤務時間帯）'!$C$6:$K$35,9,FALSE))</f>
        <v/>
      </c>
      <c r="AO26" s="243" t="str">
        <f>IF(AO25="","",VLOOKUP(AO25,'シフト記号表（勤務時間帯）'!$C$6:$K$35,9,FALSE))</f>
        <v/>
      </c>
      <c r="AP26" s="243" t="str">
        <f>IF(AP25="","",VLOOKUP(AP25,'シフト記号表（勤務時間帯）'!$C$6:$K$35,9,FALSE))</f>
        <v/>
      </c>
      <c r="AQ26" s="243" t="str">
        <f>IF(AQ25="","",VLOOKUP(AQ25,'シフト記号表（勤務時間帯）'!$C$6:$K$35,9,FALSE))</f>
        <v/>
      </c>
      <c r="AR26" s="243" t="str">
        <f>IF(AR25="","",VLOOKUP(AR25,'シフト記号表（勤務時間帯）'!$C$6:$K$35,9,FALSE))</f>
        <v/>
      </c>
      <c r="AS26" s="243" t="str">
        <f>IF(AS25="","",VLOOKUP(AS25,'シフト記号表（勤務時間帯）'!$C$6:$K$35,9,FALSE))</f>
        <v/>
      </c>
      <c r="AT26" s="244" t="str">
        <f>IF(AT25="","",VLOOKUP(AT25,'シフト記号表（勤務時間帯）'!$C$6:$K$35,9,FALSE))</f>
        <v/>
      </c>
      <c r="AU26" s="242" t="str">
        <f>IF(AU25="","",VLOOKUP(AU25,'シフト記号表（勤務時間帯）'!$C$6:$K$35,9,FALSE))</f>
        <v/>
      </c>
      <c r="AV26" s="243" t="str">
        <f>IF(AV25="","",VLOOKUP(AV25,'シフト記号表（勤務時間帯）'!$C$6:$K$35,9,FALSE))</f>
        <v/>
      </c>
      <c r="AW26" s="243" t="str">
        <f>IF(AW25="","",VLOOKUP(AW25,'シフト記号表（勤務時間帯）'!$C$6:$K$35,9,FALSE))</f>
        <v/>
      </c>
      <c r="AX26" s="529">
        <f>IF($BB$3="４週",SUM(S26:AT26),IF($BB$3="暦月",SUM(S26:AW26),""))</f>
        <v>0</v>
      </c>
      <c r="AY26" s="530"/>
      <c r="AZ26" s="531">
        <f>IF($BB$3="４週",AX26/4,IF($BB$3="暦月",'通所型サービス別紙１（1枚版）'!AX26/('通所型サービス別紙１（1枚版）'!$BB$8/7),""))</f>
        <v>0</v>
      </c>
      <c r="BA26" s="532"/>
      <c r="BB26" s="520"/>
      <c r="BC26" s="521"/>
      <c r="BD26" s="521"/>
      <c r="BE26" s="521"/>
      <c r="BF26" s="522"/>
    </row>
    <row r="27" spans="2:58" ht="20.25" customHeight="1">
      <c r="B27" s="459"/>
      <c r="C27" s="466"/>
      <c r="D27" s="467"/>
      <c r="E27" s="468"/>
      <c r="F27" s="241">
        <f>C25</f>
        <v>0</v>
      </c>
      <c r="G27" s="550"/>
      <c r="H27" s="474"/>
      <c r="I27" s="475"/>
      <c r="J27" s="475"/>
      <c r="K27" s="476"/>
      <c r="L27" s="555"/>
      <c r="M27" s="556"/>
      <c r="N27" s="556"/>
      <c r="O27" s="557"/>
      <c r="P27" s="533" t="s">
        <v>139</v>
      </c>
      <c r="Q27" s="534"/>
      <c r="R27" s="535"/>
      <c r="S27" s="246" t="str">
        <f>IF(S25="","",VLOOKUP(S25,'シフト記号表（勤務時間帯）'!$C$6:$U$35,19,FALSE))</f>
        <v/>
      </c>
      <c r="T27" s="247" t="str">
        <f>IF(T25="","",VLOOKUP(T25,'シフト記号表（勤務時間帯）'!$C$6:$U$35,19,FALSE))</f>
        <v/>
      </c>
      <c r="U27" s="247" t="str">
        <f>IF(U25="","",VLOOKUP(U25,'シフト記号表（勤務時間帯）'!$C$6:$U$35,19,FALSE))</f>
        <v/>
      </c>
      <c r="V27" s="247" t="str">
        <f>IF(V25="","",VLOOKUP(V25,'シフト記号表（勤務時間帯）'!$C$6:$U$35,19,FALSE))</f>
        <v/>
      </c>
      <c r="W27" s="247" t="str">
        <f>IF(W25="","",VLOOKUP(W25,'シフト記号表（勤務時間帯）'!$C$6:$U$35,19,FALSE))</f>
        <v/>
      </c>
      <c r="X27" s="247" t="str">
        <f>IF(X25="","",VLOOKUP(X25,'シフト記号表（勤務時間帯）'!$C$6:$U$35,19,FALSE))</f>
        <v/>
      </c>
      <c r="Y27" s="248" t="str">
        <f>IF(Y25="","",VLOOKUP(Y25,'シフト記号表（勤務時間帯）'!$C$6:$U$35,19,FALSE))</f>
        <v/>
      </c>
      <c r="Z27" s="246" t="str">
        <f>IF(Z25="","",VLOOKUP(Z25,'シフト記号表（勤務時間帯）'!$C$6:$U$35,19,FALSE))</f>
        <v/>
      </c>
      <c r="AA27" s="247" t="str">
        <f>IF(AA25="","",VLOOKUP(AA25,'シフト記号表（勤務時間帯）'!$C$6:$U$35,19,FALSE))</f>
        <v/>
      </c>
      <c r="AB27" s="247" t="str">
        <f>IF(AB25="","",VLOOKUP(AB25,'シフト記号表（勤務時間帯）'!$C$6:$U$35,19,FALSE))</f>
        <v/>
      </c>
      <c r="AC27" s="247" t="str">
        <f>IF(AC25="","",VLOOKUP(AC25,'シフト記号表（勤務時間帯）'!$C$6:$U$35,19,FALSE))</f>
        <v/>
      </c>
      <c r="AD27" s="247" t="str">
        <f>IF(AD25="","",VLOOKUP(AD25,'シフト記号表（勤務時間帯）'!$C$6:$U$35,19,FALSE))</f>
        <v/>
      </c>
      <c r="AE27" s="247" t="str">
        <f>IF(AE25="","",VLOOKUP(AE25,'シフト記号表（勤務時間帯）'!$C$6:$U$35,19,FALSE))</f>
        <v/>
      </c>
      <c r="AF27" s="248" t="str">
        <f>IF(AF25="","",VLOOKUP(AF25,'シフト記号表（勤務時間帯）'!$C$6:$U$35,19,FALSE))</f>
        <v/>
      </c>
      <c r="AG27" s="246" t="str">
        <f>IF(AG25="","",VLOOKUP(AG25,'シフト記号表（勤務時間帯）'!$C$6:$U$35,19,FALSE))</f>
        <v/>
      </c>
      <c r="AH27" s="247" t="str">
        <f>IF(AH25="","",VLOOKUP(AH25,'シフト記号表（勤務時間帯）'!$C$6:$U$35,19,FALSE))</f>
        <v/>
      </c>
      <c r="AI27" s="247" t="str">
        <f>IF(AI25="","",VLOOKUP(AI25,'シフト記号表（勤務時間帯）'!$C$6:$U$35,19,FALSE))</f>
        <v/>
      </c>
      <c r="AJ27" s="247" t="str">
        <f>IF(AJ25="","",VLOOKUP(AJ25,'シフト記号表（勤務時間帯）'!$C$6:$U$35,19,FALSE))</f>
        <v/>
      </c>
      <c r="AK27" s="247" t="str">
        <f>IF(AK25="","",VLOOKUP(AK25,'シフト記号表（勤務時間帯）'!$C$6:$U$35,19,FALSE))</f>
        <v/>
      </c>
      <c r="AL27" s="247" t="str">
        <f>IF(AL25="","",VLOOKUP(AL25,'シフト記号表（勤務時間帯）'!$C$6:$U$35,19,FALSE))</f>
        <v/>
      </c>
      <c r="AM27" s="248" t="str">
        <f>IF(AM25="","",VLOOKUP(AM25,'シフト記号表（勤務時間帯）'!$C$6:$U$35,19,FALSE))</f>
        <v/>
      </c>
      <c r="AN27" s="246" t="str">
        <f>IF(AN25="","",VLOOKUP(AN25,'シフト記号表（勤務時間帯）'!$C$6:$U$35,19,FALSE))</f>
        <v/>
      </c>
      <c r="AO27" s="247" t="str">
        <f>IF(AO25="","",VLOOKUP(AO25,'シフト記号表（勤務時間帯）'!$C$6:$U$35,19,FALSE))</f>
        <v/>
      </c>
      <c r="AP27" s="247" t="str">
        <f>IF(AP25="","",VLOOKUP(AP25,'シフト記号表（勤務時間帯）'!$C$6:$U$35,19,FALSE))</f>
        <v/>
      </c>
      <c r="AQ27" s="247" t="str">
        <f>IF(AQ25="","",VLOOKUP(AQ25,'シフト記号表（勤務時間帯）'!$C$6:$U$35,19,FALSE))</f>
        <v/>
      </c>
      <c r="AR27" s="247" t="str">
        <f>IF(AR25="","",VLOOKUP(AR25,'シフト記号表（勤務時間帯）'!$C$6:$U$35,19,FALSE))</f>
        <v/>
      </c>
      <c r="AS27" s="247" t="str">
        <f>IF(AS25="","",VLOOKUP(AS25,'シフト記号表（勤務時間帯）'!$C$6:$U$35,19,FALSE))</f>
        <v/>
      </c>
      <c r="AT27" s="248" t="str">
        <f>IF(AT25="","",VLOOKUP(AT25,'シフト記号表（勤務時間帯）'!$C$6:$U$35,19,FALSE))</f>
        <v/>
      </c>
      <c r="AU27" s="246" t="str">
        <f>IF(AU25="","",VLOOKUP(AU25,'シフト記号表（勤務時間帯）'!$C$6:$U$35,19,FALSE))</f>
        <v/>
      </c>
      <c r="AV27" s="247" t="str">
        <f>IF(AV25="","",VLOOKUP(AV25,'シフト記号表（勤務時間帯）'!$C$6:$U$35,19,FALSE))</f>
        <v/>
      </c>
      <c r="AW27" s="247" t="str">
        <f>IF(AW25="","",VLOOKUP(AW25,'シフト記号表（勤務時間帯）'!$C$6:$U$35,19,FALSE))</f>
        <v/>
      </c>
      <c r="AX27" s="536">
        <f>IF($BB$3="４週",SUM(S27:AT27),IF($BB$3="暦月",SUM(S27:AW27),""))</f>
        <v>0</v>
      </c>
      <c r="AY27" s="537"/>
      <c r="AZ27" s="538">
        <f>IF($BB$3="４週",AX27/4,IF($BB$3="暦月",'通所型サービス別紙１（1枚版）'!AX27/('通所型サービス別紙１（1枚版）'!$BB$8/7),""))</f>
        <v>0</v>
      </c>
      <c r="BA27" s="539"/>
      <c r="BB27" s="523"/>
      <c r="BC27" s="524"/>
      <c r="BD27" s="524"/>
      <c r="BE27" s="524"/>
      <c r="BF27" s="525"/>
    </row>
    <row r="28" spans="2:58" ht="20.25" customHeight="1">
      <c r="B28" s="459">
        <f>B25+1</f>
        <v>3</v>
      </c>
      <c r="C28" s="540"/>
      <c r="D28" s="541"/>
      <c r="E28" s="542"/>
      <c r="F28" s="249"/>
      <c r="G28" s="549"/>
      <c r="H28" s="551"/>
      <c r="I28" s="475"/>
      <c r="J28" s="475"/>
      <c r="K28" s="476"/>
      <c r="L28" s="552"/>
      <c r="M28" s="553"/>
      <c r="N28" s="553"/>
      <c r="O28" s="554"/>
      <c r="P28" s="558" t="s">
        <v>137</v>
      </c>
      <c r="Q28" s="559"/>
      <c r="R28" s="560"/>
      <c r="S28" s="238"/>
      <c r="T28" s="239"/>
      <c r="U28" s="239"/>
      <c r="V28" s="239"/>
      <c r="W28" s="239"/>
      <c r="X28" s="239"/>
      <c r="Y28" s="240"/>
      <c r="Z28" s="238"/>
      <c r="AA28" s="239"/>
      <c r="AB28" s="239"/>
      <c r="AC28" s="239"/>
      <c r="AD28" s="239"/>
      <c r="AE28" s="239"/>
      <c r="AF28" s="240"/>
      <c r="AG28" s="238"/>
      <c r="AH28" s="239"/>
      <c r="AI28" s="239"/>
      <c r="AJ28" s="239"/>
      <c r="AK28" s="239"/>
      <c r="AL28" s="239"/>
      <c r="AM28" s="240"/>
      <c r="AN28" s="238"/>
      <c r="AO28" s="239"/>
      <c r="AP28" s="239"/>
      <c r="AQ28" s="239"/>
      <c r="AR28" s="239"/>
      <c r="AS28" s="239"/>
      <c r="AT28" s="240"/>
      <c r="AU28" s="238"/>
      <c r="AV28" s="239"/>
      <c r="AW28" s="239"/>
      <c r="AX28" s="561"/>
      <c r="AY28" s="562"/>
      <c r="AZ28" s="563"/>
      <c r="BA28" s="564"/>
      <c r="BB28" s="565"/>
      <c r="BC28" s="566"/>
      <c r="BD28" s="566"/>
      <c r="BE28" s="566"/>
      <c r="BF28" s="567"/>
    </row>
    <row r="29" spans="2:58" ht="20.25" customHeight="1">
      <c r="B29" s="459"/>
      <c r="C29" s="543"/>
      <c r="D29" s="544"/>
      <c r="E29" s="545"/>
      <c r="F29" s="241"/>
      <c r="G29" s="470"/>
      <c r="H29" s="474"/>
      <c r="I29" s="475"/>
      <c r="J29" s="475"/>
      <c r="K29" s="476"/>
      <c r="L29" s="480"/>
      <c r="M29" s="481"/>
      <c r="N29" s="481"/>
      <c r="O29" s="482"/>
      <c r="P29" s="526" t="s">
        <v>138</v>
      </c>
      <c r="Q29" s="527"/>
      <c r="R29" s="528"/>
      <c r="S29" s="242" t="str">
        <f>IF(S28="","",VLOOKUP(S28,'シフト記号表（勤務時間帯）'!$C$6:$K$35,9,FALSE))</f>
        <v/>
      </c>
      <c r="T29" s="243" t="str">
        <f>IF(T28="","",VLOOKUP(T28,'シフト記号表（勤務時間帯）'!$C$6:$K$35,9,FALSE))</f>
        <v/>
      </c>
      <c r="U29" s="243" t="str">
        <f>IF(U28="","",VLOOKUP(U28,'シフト記号表（勤務時間帯）'!$C$6:$K$35,9,FALSE))</f>
        <v/>
      </c>
      <c r="V29" s="243" t="str">
        <f>IF(V28="","",VLOOKUP(V28,'シフト記号表（勤務時間帯）'!$C$6:$K$35,9,FALSE))</f>
        <v/>
      </c>
      <c r="W29" s="243" t="str">
        <f>IF(W28="","",VLOOKUP(W28,'シフト記号表（勤務時間帯）'!$C$6:$K$35,9,FALSE))</f>
        <v/>
      </c>
      <c r="X29" s="243" t="str">
        <f>IF(X28="","",VLOOKUP(X28,'シフト記号表（勤務時間帯）'!$C$6:$K$35,9,FALSE))</f>
        <v/>
      </c>
      <c r="Y29" s="244" t="str">
        <f>IF(Y28="","",VLOOKUP(Y28,'シフト記号表（勤務時間帯）'!$C$6:$K$35,9,FALSE))</f>
        <v/>
      </c>
      <c r="Z29" s="242" t="str">
        <f>IF(Z28="","",VLOOKUP(Z28,'シフト記号表（勤務時間帯）'!$C$6:$K$35,9,FALSE))</f>
        <v/>
      </c>
      <c r="AA29" s="243" t="str">
        <f>IF(AA28="","",VLOOKUP(AA28,'シフト記号表（勤務時間帯）'!$C$6:$K$35,9,FALSE))</f>
        <v/>
      </c>
      <c r="AB29" s="243" t="str">
        <f>IF(AB28="","",VLOOKUP(AB28,'シフト記号表（勤務時間帯）'!$C$6:$K$35,9,FALSE))</f>
        <v/>
      </c>
      <c r="AC29" s="243" t="str">
        <f>IF(AC28="","",VLOOKUP(AC28,'シフト記号表（勤務時間帯）'!$C$6:$K$35,9,FALSE))</f>
        <v/>
      </c>
      <c r="AD29" s="243" t="str">
        <f>IF(AD28="","",VLOOKUP(AD28,'シフト記号表（勤務時間帯）'!$C$6:$K$35,9,FALSE))</f>
        <v/>
      </c>
      <c r="AE29" s="243" t="str">
        <f>IF(AE28="","",VLOOKUP(AE28,'シフト記号表（勤務時間帯）'!$C$6:$K$35,9,FALSE))</f>
        <v/>
      </c>
      <c r="AF29" s="244" t="str">
        <f>IF(AF28="","",VLOOKUP(AF28,'シフト記号表（勤務時間帯）'!$C$6:$K$35,9,FALSE))</f>
        <v/>
      </c>
      <c r="AG29" s="242" t="str">
        <f>IF(AG28="","",VLOOKUP(AG28,'シフト記号表（勤務時間帯）'!$C$6:$K$35,9,FALSE))</f>
        <v/>
      </c>
      <c r="AH29" s="243" t="str">
        <f>IF(AH28="","",VLOOKUP(AH28,'シフト記号表（勤務時間帯）'!$C$6:$K$35,9,FALSE))</f>
        <v/>
      </c>
      <c r="AI29" s="243" t="str">
        <f>IF(AI28="","",VLOOKUP(AI28,'シフト記号表（勤務時間帯）'!$C$6:$K$35,9,FALSE))</f>
        <v/>
      </c>
      <c r="AJ29" s="243" t="str">
        <f>IF(AJ28="","",VLOOKUP(AJ28,'シフト記号表（勤務時間帯）'!$C$6:$K$35,9,FALSE))</f>
        <v/>
      </c>
      <c r="AK29" s="243" t="str">
        <f>IF(AK28="","",VLOOKUP(AK28,'シフト記号表（勤務時間帯）'!$C$6:$K$35,9,FALSE))</f>
        <v/>
      </c>
      <c r="AL29" s="243" t="str">
        <f>IF(AL28="","",VLOOKUP(AL28,'シフト記号表（勤務時間帯）'!$C$6:$K$35,9,FALSE))</f>
        <v/>
      </c>
      <c r="AM29" s="244" t="str">
        <f>IF(AM28="","",VLOOKUP(AM28,'シフト記号表（勤務時間帯）'!$C$6:$K$35,9,FALSE))</f>
        <v/>
      </c>
      <c r="AN29" s="242" t="str">
        <f>IF(AN28="","",VLOOKUP(AN28,'シフト記号表（勤務時間帯）'!$C$6:$K$35,9,FALSE))</f>
        <v/>
      </c>
      <c r="AO29" s="243" t="str">
        <f>IF(AO28="","",VLOOKUP(AO28,'シフト記号表（勤務時間帯）'!$C$6:$K$35,9,FALSE))</f>
        <v/>
      </c>
      <c r="AP29" s="243" t="str">
        <f>IF(AP28="","",VLOOKUP(AP28,'シフト記号表（勤務時間帯）'!$C$6:$K$35,9,FALSE))</f>
        <v/>
      </c>
      <c r="AQ29" s="243" t="str">
        <f>IF(AQ28="","",VLOOKUP(AQ28,'シフト記号表（勤務時間帯）'!$C$6:$K$35,9,FALSE))</f>
        <v/>
      </c>
      <c r="AR29" s="243" t="str">
        <f>IF(AR28="","",VLOOKUP(AR28,'シフト記号表（勤務時間帯）'!$C$6:$K$35,9,FALSE))</f>
        <v/>
      </c>
      <c r="AS29" s="243" t="str">
        <f>IF(AS28="","",VLOOKUP(AS28,'シフト記号表（勤務時間帯）'!$C$6:$K$35,9,FALSE))</f>
        <v/>
      </c>
      <c r="AT29" s="244" t="str">
        <f>IF(AT28="","",VLOOKUP(AT28,'シフト記号表（勤務時間帯）'!$C$6:$K$35,9,FALSE))</f>
        <v/>
      </c>
      <c r="AU29" s="242" t="str">
        <f>IF(AU28="","",VLOOKUP(AU28,'シフト記号表（勤務時間帯）'!$C$6:$K$35,9,FALSE))</f>
        <v/>
      </c>
      <c r="AV29" s="243" t="str">
        <f>IF(AV28="","",VLOOKUP(AV28,'シフト記号表（勤務時間帯）'!$C$6:$K$35,9,FALSE))</f>
        <v/>
      </c>
      <c r="AW29" s="243" t="str">
        <f>IF(AW28="","",VLOOKUP(AW28,'シフト記号表（勤務時間帯）'!$C$6:$K$35,9,FALSE))</f>
        <v/>
      </c>
      <c r="AX29" s="529">
        <f>IF($BB$3="４週",SUM(S29:AT29),IF($BB$3="暦月",SUM(S29:AW29),""))</f>
        <v>0</v>
      </c>
      <c r="AY29" s="530"/>
      <c r="AZ29" s="531">
        <f>IF($BB$3="４週",AX29/4,IF($BB$3="暦月",'通所型サービス別紙１（1枚版）'!AX29/('通所型サービス別紙１（1枚版）'!$BB$8/7),""))</f>
        <v>0</v>
      </c>
      <c r="BA29" s="532"/>
      <c r="BB29" s="520"/>
      <c r="BC29" s="521"/>
      <c r="BD29" s="521"/>
      <c r="BE29" s="521"/>
      <c r="BF29" s="522"/>
    </row>
    <row r="30" spans="2:58" ht="20.25" customHeight="1">
      <c r="B30" s="459"/>
      <c r="C30" s="546"/>
      <c r="D30" s="547"/>
      <c r="E30" s="548"/>
      <c r="F30" s="241">
        <f>C28</f>
        <v>0</v>
      </c>
      <c r="G30" s="550"/>
      <c r="H30" s="474"/>
      <c r="I30" s="475"/>
      <c r="J30" s="475"/>
      <c r="K30" s="476"/>
      <c r="L30" s="555"/>
      <c r="M30" s="556"/>
      <c r="N30" s="556"/>
      <c r="O30" s="557"/>
      <c r="P30" s="533" t="s">
        <v>139</v>
      </c>
      <c r="Q30" s="534"/>
      <c r="R30" s="535"/>
      <c r="S30" s="246" t="str">
        <f>IF(S28="","",VLOOKUP(S28,'シフト記号表（勤務時間帯）'!$C$6:$U$35,19,FALSE))</f>
        <v/>
      </c>
      <c r="T30" s="247" t="str">
        <f>IF(T28="","",VLOOKUP(T28,'シフト記号表（勤務時間帯）'!$C$6:$U$35,19,FALSE))</f>
        <v/>
      </c>
      <c r="U30" s="247" t="str">
        <f>IF(U28="","",VLOOKUP(U28,'シフト記号表（勤務時間帯）'!$C$6:$U$35,19,FALSE))</f>
        <v/>
      </c>
      <c r="V30" s="247" t="str">
        <f>IF(V28="","",VLOOKUP(V28,'シフト記号表（勤務時間帯）'!$C$6:$U$35,19,FALSE))</f>
        <v/>
      </c>
      <c r="W30" s="247" t="str">
        <f>IF(W28="","",VLOOKUP(W28,'シフト記号表（勤務時間帯）'!$C$6:$U$35,19,FALSE))</f>
        <v/>
      </c>
      <c r="X30" s="247" t="str">
        <f>IF(X28="","",VLOOKUP(X28,'シフト記号表（勤務時間帯）'!$C$6:$U$35,19,FALSE))</f>
        <v/>
      </c>
      <c r="Y30" s="248" t="str">
        <f>IF(Y28="","",VLOOKUP(Y28,'シフト記号表（勤務時間帯）'!$C$6:$U$35,19,FALSE))</f>
        <v/>
      </c>
      <c r="Z30" s="246" t="str">
        <f>IF(Z28="","",VLOOKUP(Z28,'シフト記号表（勤務時間帯）'!$C$6:$U$35,19,FALSE))</f>
        <v/>
      </c>
      <c r="AA30" s="247" t="str">
        <f>IF(AA28="","",VLOOKUP(AA28,'シフト記号表（勤務時間帯）'!$C$6:$U$35,19,FALSE))</f>
        <v/>
      </c>
      <c r="AB30" s="247" t="str">
        <f>IF(AB28="","",VLOOKUP(AB28,'シフト記号表（勤務時間帯）'!$C$6:$U$35,19,FALSE))</f>
        <v/>
      </c>
      <c r="AC30" s="247" t="str">
        <f>IF(AC28="","",VLOOKUP(AC28,'シフト記号表（勤務時間帯）'!$C$6:$U$35,19,FALSE))</f>
        <v/>
      </c>
      <c r="AD30" s="247" t="str">
        <f>IF(AD28="","",VLOOKUP(AD28,'シフト記号表（勤務時間帯）'!$C$6:$U$35,19,FALSE))</f>
        <v/>
      </c>
      <c r="AE30" s="247" t="str">
        <f>IF(AE28="","",VLOOKUP(AE28,'シフト記号表（勤務時間帯）'!$C$6:$U$35,19,FALSE))</f>
        <v/>
      </c>
      <c r="AF30" s="248" t="str">
        <f>IF(AF28="","",VLOOKUP(AF28,'シフト記号表（勤務時間帯）'!$C$6:$U$35,19,FALSE))</f>
        <v/>
      </c>
      <c r="AG30" s="246" t="str">
        <f>IF(AG28="","",VLOOKUP(AG28,'シフト記号表（勤務時間帯）'!$C$6:$U$35,19,FALSE))</f>
        <v/>
      </c>
      <c r="AH30" s="247" t="str">
        <f>IF(AH28="","",VLOOKUP(AH28,'シフト記号表（勤務時間帯）'!$C$6:$U$35,19,FALSE))</f>
        <v/>
      </c>
      <c r="AI30" s="247" t="str">
        <f>IF(AI28="","",VLOOKUP(AI28,'シフト記号表（勤務時間帯）'!$C$6:$U$35,19,FALSE))</f>
        <v/>
      </c>
      <c r="AJ30" s="247" t="str">
        <f>IF(AJ28="","",VLOOKUP(AJ28,'シフト記号表（勤務時間帯）'!$C$6:$U$35,19,FALSE))</f>
        <v/>
      </c>
      <c r="AK30" s="247" t="str">
        <f>IF(AK28="","",VLOOKUP(AK28,'シフト記号表（勤務時間帯）'!$C$6:$U$35,19,FALSE))</f>
        <v/>
      </c>
      <c r="AL30" s="247" t="str">
        <f>IF(AL28="","",VLOOKUP(AL28,'シフト記号表（勤務時間帯）'!$C$6:$U$35,19,FALSE))</f>
        <v/>
      </c>
      <c r="AM30" s="248" t="str">
        <f>IF(AM28="","",VLOOKUP(AM28,'シフト記号表（勤務時間帯）'!$C$6:$U$35,19,FALSE))</f>
        <v/>
      </c>
      <c r="AN30" s="246" t="str">
        <f>IF(AN28="","",VLOOKUP(AN28,'シフト記号表（勤務時間帯）'!$C$6:$U$35,19,FALSE))</f>
        <v/>
      </c>
      <c r="AO30" s="247" t="str">
        <f>IF(AO28="","",VLOOKUP(AO28,'シフト記号表（勤務時間帯）'!$C$6:$U$35,19,FALSE))</f>
        <v/>
      </c>
      <c r="AP30" s="247" t="str">
        <f>IF(AP28="","",VLOOKUP(AP28,'シフト記号表（勤務時間帯）'!$C$6:$U$35,19,FALSE))</f>
        <v/>
      </c>
      <c r="AQ30" s="247" t="str">
        <f>IF(AQ28="","",VLOOKUP(AQ28,'シフト記号表（勤務時間帯）'!$C$6:$U$35,19,FALSE))</f>
        <v/>
      </c>
      <c r="AR30" s="247" t="str">
        <f>IF(AR28="","",VLOOKUP(AR28,'シフト記号表（勤務時間帯）'!$C$6:$U$35,19,FALSE))</f>
        <v/>
      </c>
      <c r="AS30" s="247" t="str">
        <f>IF(AS28="","",VLOOKUP(AS28,'シフト記号表（勤務時間帯）'!$C$6:$U$35,19,FALSE))</f>
        <v/>
      </c>
      <c r="AT30" s="248" t="str">
        <f>IF(AT28="","",VLOOKUP(AT28,'シフト記号表（勤務時間帯）'!$C$6:$U$35,19,FALSE))</f>
        <v/>
      </c>
      <c r="AU30" s="246" t="str">
        <f>IF(AU28="","",VLOOKUP(AU28,'シフト記号表（勤務時間帯）'!$C$6:$U$35,19,FALSE))</f>
        <v/>
      </c>
      <c r="AV30" s="247" t="str">
        <f>IF(AV28="","",VLOOKUP(AV28,'シフト記号表（勤務時間帯）'!$C$6:$U$35,19,FALSE))</f>
        <v/>
      </c>
      <c r="AW30" s="247" t="str">
        <f>IF(AW28="","",VLOOKUP(AW28,'シフト記号表（勤務時間帯）'!$C$6:$U$35,19,FALSE))</f>
        <v/>
      </c>
      <c r="AX30" s="536">
        <f>IF($BB$3="４週",SUM(S30:AT30),IF($BB$3="暦月",SUM(S30:AW30),""))</f>
        <v>0</v>
      </c>
      <c r="AY30" s="537"/>
      <c r="AZ30" s="538">
        <f>IF($BB$3="４週",AX30/4,IF($BB$3="暦月",'通所型サービス別紙１（1枚版）'!AX30/('通所型サービス別紙１（1枚版）'!$BB$8/7),""))</f>
        <v>0</v>
      </c>
      <c r="BA30" s="539"/>
      <c r="BB30" s="523"/>
      <c r="BC30" s="524"/>
      <c r="BD30" s="524"/>
      <c r="BE30" s="524"/>
      <c r="BF30" s="525"/>
    </row>
    <row r="31" spans="2:58" ht="20.25" customHeight="1">
      <c r="B31" s="459">
        <f>B28+1</f>
        <v>4</v>
      </c>
      <c r="C31" s="540"/>
      <c r="D31" s="541"/>
      <c r="E31" s="542"/>
      <c r="F31" s="249"/>
      <c r="G31" s="549"/>
      <c r="H31" s="551"/>
      <c r="I31" s="475"/>
      <c r="J31" s="475"/>
      <c r="K31" s="476"/>
      <c r="L31" s="552"/>
      <c r="M31" s="553"/>
      <c r="N31" s="553"/>
      <c r="O31" s="554"/>
      <c r="P31" s="558" t="s">
        <v>137</v>
      </c>
      <c r="Q31" s="559"/>
      <c r="R31" s="560"/>
      <c r="S31" s="238"/>
      <c r="T31" s="239"/>
      <c r="U31" s="239"/>
      <c r="V31" s="239"/>
      <c r="W31" s="239"/>
      <c r="X31" s="239"/>
      <c r="Y31" s="240"/>
      <c r="Z31" s="238"/>
      <c r="AA31" s="239"/>
      <c r="AB31" s="239"/>
      <c r="AC31" s="239"/>
      <c r="AD31" s="239"/>
      <c r="AE31" s="239"/>
      <c r="AF31" s="240"/>
      <c r="AG31" s="238"/>
      <c r="AH31" s="239"/>
      <c r="AI31" s="239"/>
      <c r="AJ31" s="239"/>
      <c r="AK31" s="239"/>
      <c r="AL31" s="239"/>
      <c r="AM31" s="240"/>
      <c r="AN31" s="238"/>
      <c r="AO31" s="239"/>
      <c r="AP31" s="239"/>
      <c r="AQ31" s="239"/>
      <c r="AR31" s="239"/>
      <c r="AS31" s="239"/>
      <c r="AT31" s="240"/>
      <c r="AU31" s="238"/>
      <c r="AV31" s="239"/>
      <c r="AW31" s="239"/>
      <c r="AX31" s="561"/>
      <c r="AY31" s="562"/>
      <c r="AZ31" s="563"/>
      <c r="BA31" s="564"/>
      <c r="BB31" s="565"/>
      <c r="BC31" s="566"/>
      <c r="BD31" s="566"/>
      <c r="BE31" s="566"/>
      <c r="BF31" s="567"/>
    </row>
    <row r="32" spans="2:58" ht="20.25" customHeight="1">
      <c r="B32" s="459"/>
      <c r="C32" s="543"/>
      <c r="D32" s="544"/>
      <c r="E32" s="545"/>
      <c r="F32" s="241"/>
      <c r="G32" s="470"/>
      <c r="H32" s="474"/>
      <c r="I32" s="475"/>
      <c r="J32" s="475"/>
      <c r="K32" s="476"/>
      <c r="L32" s="480"/>
      <c r="M32" s="481"/>
      <c r="N32" s="481"/>
      <c r="O32" s="482"/>
      <c r="P32" s="526" t="s">
        <v>138</v>
      </c>
      <c r="Q32" s="527"/>
      <c r="R32" s="528"/>
      <c r="S32" s="242" t="str">
        <f>IF(S31="","",VLOOKUP(S31,'シフト記号表（勤務時間帯）'!$C$6:$K$35,9,FALSE))</f>
        <v/>
      </c>
      <c r="T32" s="243" t="str">
        <f>IF(T31="","",VLOOKUP(T31,'シフト記号表（勤務時間帯）'!$C$6:$K$35,9,FALSE))</f>
        <v/>
      </c>
      <c r="U32" s="243" t="str">
        <f>IF(U31="","",VLOOKUP(U31,'シフト記号表（勤務時間帯）'!$C$6:$K$35,9,FALSE))</f>
        <v/>
      </c>
      <c r="V32" s="243" t="str">
        <f>IF(V31="","",VLOOKUP(V31,'シフト記号表（勤務時間帯）'!$C$6:$K$35,9,FALSE))</f>
        <v/>
      </c>
      <c r="W32" s="243" t="str">
        <f>IF(W31="","",VLOOKUP(W31,'シフト記号表（勤務時間帯）'!$C$6:$K$35,9,FALSE))</f>
        <v/>
      </c>
      <c r="X32" s="243" t="str">
        <f>IF(X31="","",VLOOKUP(X31,'シフト記号表（勤務時間帯）'!$C$6:$K$35,9,FALSE))</f>
        <v/>
      </c>
      <c r="Y32" s="244" t="str">
        <f>IF(Y31="","",VLOOKUP(Y31,'シフト記号表（勤務時間帯）'!$C$6:$K$35,9,FALSE))</f>
        <v/>
      </c>
      <c r="Z32" s="242" t="str">
        <f>IF(Z31="","",VLOOKUP(Z31,'シフト記号表（勤務時間帯）'!$C$6:$K$35,9,FALSE))</f>
        <v/>
      </c>
      <c r="AA32" s="243" t="str">
        <f>IF(AA31="","",VLOOKUP(AA31,'シフト記号表（勤務時間帯）'!$C$6:$K$35,9,FALSE))</f>
        <v/>
      </c>
      <c r="AB32" s="243" t="str">
        <f>IF(AB31="","",VLOOKUP(AB31,'シフト記号表（勤務時間帯）'!$C$6:$K$35,9,FALSE))</f>
        <v/>
      </c>
      <c r="AC32" s="243" t="str">
        <f>IF(AC31="","",VLOOKUP(AC31,'シフト記号表（勤務時間帯）'!$C$6:$K$35,9,FALSE))</f>
        <v/>
      </c>
      <c r="AD32" s="243" t="str">
        <f>IF(AD31="","",VLOOKUP(AD31,'シフト記号表（勤務時間帯）'!$C$6:$K$35,9,FALSE))</f>
        <v/>
      </c>
      <c r="AE32" s="243" t="str">
        <f>IF(AE31="","",VLOOKUP(AE31,'シフト記号表（勤務時間帯）'!$C$6:$K$35,9,FALSE))</f>
        <v/>
      </c>
      <c r="AF32" s="244" t="str">
        <f>IF(AF31="","",VLOOKUP(AF31,'シフト記号表（勤務時間帯）'!$C$6:$K$35,9,FALSE))</f>
        <v/>
      </c>
      <c r="AG32" s="242" t="str">
        <f>IF(AG31="","",VLOOKUP(AG31,'シフト記号表（勤務時間帯）'!$C$6:$K$35,9,FALSE))</f>
        <v/>
      </c>
      <c r="AH32" s="243" t="str">
        <f>IF(AH31="","",VLOOKUP(AH31,'シフト記号表（勤務時間帯）'!$C$6:$K$35,9,FALSE))</f>
        <v/>
      </c>
      <c r="AI32" s="243" t="str">
        <f>IF(AI31="","",VLOOKUP(AI31,'シフト記号表（勤務時間帯）'!$C$6:$K$35,9,FALSE))</f>
        <v/>
      </c>
      <c r="AJ32" s="243" t="str">
        <f>IF(AJ31="","",VLOOKUP(AJ31,'シフト記号表（勤務時間帯）'!$C$6:$K$35,9,FALSE))</f>
        <v/>
      </c>
      <c r="AK32" s="243" t="str">
        <f>IF(AK31="","",VLOOKUP(AK31,'シフト記号表（勤務時間帯）'!$C$6:$K$35,9,FALSE))</f>
        <v/>
      </c>
      <c r="AL32" s="243" t="str">
        <f>IF(AL31="","",VLOOKUP(AL31,'シフト記号表（勤務時間帯）'!$C$6:$K$35,9,FALSE))</f>
        <v/>
      </c>
      <c r="AM32" s="244" t="str">
        <f>IF(AM31="","",VLOOKUP(AM31,'シフト記号表（勤務時間帯）'!$C$6:$K$35,9,FALSE))</f>
        <v/>
      </c>
      <c r="AN32" s="242" t="str">
        <f>IF(AN31="","",VLOOKUP(AN31,'シフト記号表（勤務時間帯）'!$C$6:$K$35,9,FALSE))</f>
        <v/>
      </c>
      <c r="AO32" s="243" t="str">
        <f>IF(AO31="","",VLOOKUP(AO31,'シフト記号表（勤務時間帯）'!$C$6:$K$35,9,FALSE))</f>
        <v/>
      </c>
      <c r="AP32" s="243" t="str">
        <f>IF(AP31="","",VLOOKUP(AP31,'シフト記号表（勤務時間帯）'!$C$6:$K$35,9,FALSE))</f>
        <v/>
      </c>
      <c r="AQ32" s="243" t="str">
        <f>IF(AQ31="","",VLOOKUP(AQ31,'シフト記号表（勤務時間帯）'!$C$6:$K$35,9,FALSE))</f>
        <v/>
      </c>
      <c r="AR32" s="243" t="str">
        <f>IF(AR31="","",VLOOKUP(AR31,'シフト記号表（勤務時間帯）'!$C$6:$K$35,9,FALSE))</f>
        <v/>
      </c>
      <c r="AS32" s="243" t="str">
        <f>IF(AS31="","",VLOOKUP(AS31,'シフト記号表（勤務時間帯）'!$C$6:$K$35,9,FALSE))</f>
        <v/>
      </c>
      <c r="AT32" s="244" t="str">
        <f>IF(AT31="","",VLOOKUP(AT31,'シフト記号表（勤務時間帯）'!$C$6:$K$35,9,FALSE))</f>
        <v/>
      </c>
      <c r="AU32" s="242" t="str">
        <f>IF(AU31="","",VLOOKUP(AU31,'シフト記号表（勤務時間帯）'!$C$6:$K$35,9,FALSE))</f>
        <v/>
      </c>
      <c r="AV32" s="243" t="str">
        <f>IF(AV31="","",VLOOKUP(AV31,'シフト記号表（勤務時間帯）'!$C$6:$K$35,9,FALSE))</f>
        <v/>
      </c>
      <c r="AW32" s="243" t="str">
        <f>IF(AW31="","",VLOOKUP(AW31,'シフト記号表（勤務時間帯）'!$C$6:$K$35,9,FALSE))</f>
        <v/>
      </c>
      <c r="AX32" s="529">
        <f>IF($BB$3="４週",SUM(S32:AT32),IF($BB$3="暦月",SUM(S32:AW32),""))</f>
        <v>0</v>
      </c>
      <c r="AY32" s="530"/>
      <c r="AZ32" s="531">
        <f>IF($BB$3="４週",AX32/4,IF($BB$3="暦月",'通所型サービス別紙１（1枚版）'!AX32/('通所型サービス別紙１（1枚版）'!$BB$8/7),""))</f>
        <v>0</v>
      </c>
      <c r="BA32" s="532"/>
      <c r="BB32" s="520"/>
      <c r="BC32" s="521"/>
      <c r="BD32" s="521"/>
      <c r="BE32" s="521"/>
      <c r="BF32" s="522"/>
    </row>
    <row r="33" spans="2:58" ht="20.25" customHeight="1">
      <c r="B33" s="459"/>
      <c r="C33" s="546"/>
      <c r="D33" s="547"/>
      <c r="E33" s="548"/>
      <c r="F33" s="241">
        <f>C31</f>
        <v>0</v>
      </c>
      <c r="G33" s="550"/>
      <c r="H33" s="474"/>
      <c r="I33" s="475"/>
      <c r="J33" s="475"/>
      <c r="K33" s="476"/>
      <c r="L33" s="555"/>
      <c r="M33" s="556"/>
      <c r="N33" s="556"/>
      <c r="O33" s="557"/>
      <c r="P33" s="533" t="s">
        <v>139</v>
      </c>
      <c r="Q33" s="534"/>
      <c r="R33" s="535"/>
      <c r="S33" s="246" t="str">
        <f>IF(S31="","",VLOOKUP(S31,'シフト記号表（勤務時間帯）'!$C$6:$U$35,19,FALSE))</f>
        <v/>
      </c>
      <c r="T33" s="247" t="str">
        <f>IF(T31="","",VLOOKUP(T31,'シフト記号表（勤務時間帯）'!$C$6:$U$35,19,FALSE))</f>
        <v/>
      </c>
      <c r="U33" s="247" t="str">
        <f>IF(U31="","",VLOOKUP(U31,'シフト記号表（勤務時間帯）'!$C$6:$U$35,19,FALSE))</f>
        <v/>
      </c>
      <c r="V33" s="247" t="str">
        <f>IF(V31="","",VLOOKUP(V31,'シフト記号表（勤務時間帯）'!$C$6:$U$35,19,FALSE))</f>
        <v/>
      </c>
      <c r="W33" s="247" t="str">
        <f>IF(W31="","",VLOOKUP(W31,'シフト記号表（勤務時間帯）'!$C$6:$U$35,19,FALSE))</f>
        <v/>
      </c>
      <c r="X33" s="247" t="str">
        <f>IF(X31="","",VLOOKUP(X31,'シフト記号表（勤務時間帯）'!$C$6:$U$35,19,FALSE))</f>
        <v/>
      </c>
      <c r="Y33" s="248" t="str">
        <f>IF(Y31="","",VLOOKUP(Y31,'シフト記号表（勤務時間帯）'!$C$6:$U$35,19,FALSE))</f>
        <v/>
      </c>
      <c r="Z33" s="246" t="str">
        <f>IF(Z31="","",VLOOKUP(Z31,'シフト記号表（勤務時間帯）'!$C$6:$U$35,19,FALSE))</f>
        <v/>
      </c>
      <c r="AA33" s="247" t="str">
        <f>IF(AA31="","",VLOOKUP(AA31,'シフト記号表（勤務時間帯）'!$C$6:$U$35,19,FALSE))</f>
        <v/>
      </c>
      <c r="AB33" s="247" t="str">
        <f>IF(AB31="","",VLOOKUP(AB31,'シフト記号表（勤務時間帯）'!$C$6:$U$35,19,FALSE))</f>
        <v/>
      </c>
      <c r="AC33" s="247" t="str">
        <f>IF(AC31="","",VLOOKUP(AC31,'シフト記号表（勤務時間帯）'!$C$6:$U$35,19,FALSE))</f>
        <v/>
      </c>
      <c r="AD33" s="247" t="str">
        <f>IF(AD31="","",VLOOKUP(AD31,'シフト記号表（勤務時間帯）'!$C$6:$U$35,19,FALSE))</f>
        <v/>
      </c>
      <c r="AE33" s="247" t="str">
        <f>IF(AE31="","",VLOOKUP(AE31,'シフト記号表（勤務時間帯）'!$C$6:$U$35,19,FALSE))</f>
        <v/>
      </c>
      <c r="AF33" s="248" t="str">
        <f>IF(AF31="","",VLOOKUP(AF31,'シフト記号表（勤務時間帯）'!$C$6:$U$35,19,FALSE))</f>
        <v/>
      </c>
      <c r="AG33" s="246" t="str">
        <f>IF(AG31="","",VLOOKUP(AG31,'シフト記号表（勤務時間帯）'!$C$6:$U$35,19,FALSE))</f>
        <v/>
      </c>
      <c r="AH33" s="247" t="str">
        <f>IF(AH31="","",VLOOKUP(AH31,'シフト記号表（勤務時間帯）'!$C$6:$U$35,19,FALSE))</f>
        <v/>
      </c>
      <c r="AI33" s="247" t="str">
        <f>IF(AI31="","",VLOOKUP(AI31,'シフト記号表（勤務時間帯）'!$C$6:$U$35,19,FALSE))</f>
        <v/>
      </c>
      <c r="AJ33" s="247" t="str">
        <f>IF(AJ31="","",VLOOKUP(AJ31,'シフト記号表（勤務時間帯）'!$C$6:$U$35,19,FALSE))</f>
        <v/>
      </c>
      <c r="AK33" s="247" t="str">
        <f>IF(AK31="","",VLOOKUP(AK31,'シフト記号表（勤務時間帯）'!$C$6:$U$35,19,FALSE))</f>
        <v/>
      </c>
      <c r="AL33" s="247" t="str">
        <f>IF(AL31="","",VLOOKUP(AL31,'シフト記号表（勤務時間帯）'!$C$6:$U$35,19,FALSE))</f>
        <v/>
      </c>
      <c r="AM33" s="248" t="str">
        <f>IF(AM31="","",VLOOKUP(AM31,'シフト記号表（勤務時間帯）'!$C$6:$U$35,19,FALSE))</f>
        <v/>
      </c>
      <c r="AN33" s="246" t="str">
        <f>IF(AN31="","",VLOOKUP(AN31,'シフト記号表（勤務時間帯）'!$C$6:$U$35,19,FALSE))</f>
        <v/>
      </c>
      <c r="AO33" s="247" t="str">
        <f>IF(AO31="","",VLOOKUP(AO31,'シフト記号表（勤務時間帯）'!$C$6:$U$35,19,FALSE))</f>
        <v/>
      </c>
      <c r="AP33" s="247" t="str">
        <f>IF(AP31="","",VLOOKUP(AP31,'シフト記号表（勤務時間帯）'!$C$6:$U$35,19,FALSE))</f>
        <v/>
      </c>
      <c r="AQ33" s="247" t="str">
        <f>IF(AQ31="","",VLOOKUP(AQ31,'シフト記号表（勤務時間帯）'!$C$6:$U$35,19,FALSE))</f>
        <v/>
      </c>
      <c r="AR33" s="247" t="str">
        <f>IF(AR31="","",VLOOKUP(AR31,'シフト記号表（勤務時間帯）'!$C$6:$U$35,19,FALSE))</f>
        <v/>
      </c>
      <c r="AS33" s="247" t="str">
        <f>IF(AS31="","",VLOOKUP(AS31,'シフト記号表（勤務時間帯）'!$C$6:$U$35,19,FALSE))</f>
        <v/>
      </c>
      <c r="AT33" s="248" t="str">
        <f>IF(AT31="","",VLOOKUP(AT31,'シフト記号表（勤務時間帯）'!$C$6:$U$35,19,FALSE))</f>
        <v/>
      </c>
      <c r="AU33" s="246" t="str">
        <f>IF(AU31="","",VLOOKUP(AU31,'シフト記号表（勤務時間帯）'!$C$6:$U$35,19,FALSE))</f>
        <v/>
      </c>
      <c r="AV33" s="247" t="str">
        <f>IF(AV31="","",VLOOKUP(AV31,'シフト記号表（勤務時間帯）'!$C$6:$U$35,19,FALSE))</f>
        <v/>
      </c>
      <c r="AW33" s="247" t="str">
        <f>IF(AW31="","",VLOOKUP(AW31,'シフト記号表（勤務時間帯）'!$C$6:$U$35,19,FALSE))</f>
        <v/>
      </c>
      <c r="AX33" s="536">
        <f>IF($BB$3="４週",SUM(S33:AT33),IF($BB$3="暦月",SUM(S33:AW33),""))</f>
        <v>0</v>
      </c>
      <c r="AY33" s="537"/>
      <c r="AZ33" s="538">
        <f>IF($BB$3="４週",AX33/4,IF($BB$3="暦月",'通所型サービス別紙１（1枚版）'!AX33/('通所型サービス別紙１（1枚版）'!$BB$8/7),""))</f>
        <v>0</v>
      </c>
      <c r="BA33" s="539"/>
      <c r="BB33" s="523"/>
      <c r="BC33" s="524"/>
      <c r="BD33" s="524"/>
      <c r="BE33" s="524"/>
      <c r="BF33" s="525"/>
    </row>
    <row r="34" spans="2:58" ht="20.25" customHeight="1">
      <c r="B34" s="459">
        <f>B31+1</f>
        <v>5</v>
      </c>
      <c r="C34" s="540"/>
      <c r="D34" s="541"/>
      <c r="E34" s="542"/>
      <c r="F34" s="249"/>
      <c r="G34" s="549"/>
      <c r="H34" s="551"/>
      <c r="I34" s="475"/>
      <c r="J34" s="475"/>
      <c r="K34" s="476"/>
      <c r="L34" s="552"/>
      <c r="M34" s="553"/>
      <c r="N34" s="553"/>
      <c r="O34" s="554"/>
      <c r="P34" s="558" t="s">
        <v>137</v>
      </c>
      <c r="Q34" s="559"/>
      <c r="R34" s="560"/>
      <c r="S34" s="238"/>
      <c r="T34" s="239"/>
      <c r="U34" s="239"/>
      <c r="V34" s="239"/>
      <c r="W34" s="239"/>
      <c r="X34" s="239"/>
      <c r="Y34" s="240"/>
      <c r="Z34" s="238"/>
      <c r="AA34" s="239"/>
      <c r="AB34" s="239"/>
      <c r="AC34" s="239"/>
      <c r="AD34" s="239"/>
      <c r="AE34" s="239"/>
      <c r="AF34" s="240"/>
      <c r="AG34" s="238"/>
      <c r="AH34" s="239"/>
      <c r="AI34" s="239"/>
      <c r="AJ34" s="239"/>
      <c r="AK34" s="239"/>
      <c r="AL34" s="239"/>
      <c r="AM34" s="240"/>
      <c r="AN34" s="238"/>
      <c r="AO34" s="239"/>
      <c r="AP34" s="239"/>
      <c r="AQ34" s="239"/>
      <c r="AR34" s="239"/>
      <c r="AS34" s="239"/>
      <c r="AT34" s="240"/>
      <c r="AU34" s="238"/>
      <c r="AV34" s="239"/>
      <c r="AW34" s="239"/>
      <c r="AX34" s="561"/>
      <c r="AY34" s="562"/>
      <c r="AZ34" s="563"/>
      <c r="BA34" s="564"/>
      <c r="BB34" s="565"/>
      <c r="BC34" s="566"/>
      <c r="BD34" s="566"/>
      <c r="BE34" s="566"/>
      <c r="BF34" s="567"/>
    </row>
    <row r="35" spans="2:58" ht="20.25" customHeight="1">
      <c r="B35" s="459"/>
      <c r="C35" s="543"/>
      <c r="D35" s="544"/>
      <c r="E35" s="545"/>
      <c r="F35" s="241"/>
      <c r="G35" s="470"/>
      <c r="H35" s="474"/>
      <c r="I35" s="475"/>
      <c r="J35" s="475"/>
      <c r="K35" s="476"/>
      <c r="L35" s="480"/>
      <c r="M35" s="481"/>
      <c r="N35" s="481"/>
      <c r="O35" s="482"/>
      <c r="P35" s="526" t="s">
        <v>138</v>
      </c>
      <c r="Q35" s="527"/>
      <c r="R35" s="528"/>
      <c r="S35" s="242" t="str">
        <f>IF(S34="","",VLOOKUP(S34,'シフト記号表（勤務時間帯）'!$C$6:$K$35,9,FALSE))</f>
        <v/>
      </c>
      <c r="T35" s="243" t="str">
        <f>IF(T34="","",VLOOKUP(T34,'シフト記号表（勤務時間帯）'!$C$6:$K$35,9,FALSE))</f>
        <v/>
      </c>
      <c r="U35" s="243" t="str">
        <f>IF(U34="","",VLOOKUP(U34,'シフト記号表（勤務時間帯）'!$C$6:$K$35,9,FALSE))</f>
        <v/>
      </c>
      <c r="V35" s="243" t="str">
        <f>IF(V34="","",VLOOKUP(V34,'シフト記号表（勤務時間帯）'!$C$6:$K$35,9,FALSE))</f>
        <v/>
      </c>
      <c r="W35" s="243" t="str">
        <f>IF(W34="","",VLOOKUP(W34,'シフト記号表（勤務時間帯）'!$C$6:$K$35,9,FALSE))</f>
        <v/>
      </c>
      <c r="X35" s="243" t="str">
        <f>IF(X34="","",VLOOKUP(X34,'シフト記号表（勤務時間帯）'!$C$6:$K$35,9,FALSE))</f>
        <v/>
      </c>
      <c r="Y35" s="244" t="str">
        <f>IF(Y34="","",VLOOKUP(Y34,'シフト記号表（勤務時間帯）'!$C$6:$K$35,9,FALSE))</f>
        <v/>
      </c>
      <c r="Z35" s="242" t="str">
        <f>IF(Z34="","",VLOOKUP(Z34,'シフト記号表（勤務時間帯）'!$C$6:$K$35,9,FALSE))</f>
        <v/>
      </c>
      <c r="AA35" s="243" t="str">
        <f>IF(AA34="","",VLOOKUP(AA34,'シフト記号表（勤務時間帯）'!$C$6:$K$35,9,FALSE))</f>
        <v/>
      </c>
      <c r="AB35" s="243" t="str">
        <f>IF(AB34="","",VLOOKUP(AB34,'シフト記号表（勤務時間帯）'!$C$6:$K$35,9,FALSE))</f>
        <v/>
      </c>
      <c r="AC35" s="243" t="str">
        <f>IF(AC34="","",VLOOKUP(AC34,'シフト記号表（勤務時間帯）'!$C$6:$K$35,9,FALSE))</f>
        <v/>
      </c>
      <c r="AD35" s="243" t="str">
        <f>IF(AD34="","",VLOOKUP(AD34,'シフト記号表（勤務時間帯）'!$C$6:$K$35,9,FALSE))</f>
        <v/>
      </c>
      <c r="AE35" s="243" t="str">
        <f>IF(AE34="","",VLOOKUP(AE34,'シフト記号表（勤務時間帯）'!$C$6:$K$35,9,FALSE))</f>
        <v/>
      </c>
      <c r="AF35" s="244" t="str">
        <f>IF(AF34="","",VLOOKUP(AF34,'シフト記号表（勤務時間帯）'!$C$6:$K$35,9,FALSE))</f>
        <v/>
      </c>
      <c r="AG35" s="242" t="str">
        <f>IF(AG34="","",VLOOKUP(AG34,'シフト記号表（勤務時間帯）'!$C$6:$K$35,9,FALSE))</f>
        <v/>
      </c>
      <c r="AH35" s="243" t="str">
        <f>IF(AH34="","",VLOOKUP(AH34,'シフト記号表（勤務時間帯）'!$C$6:$K$35,9,FALSE))</f>
        <v/>
      </c>
      <c r="AI35" s="243" t="str">
        <f>IF(AI34="","",VLOOKUP(AI34,'シフト記号表（勤務時間帯）'!$C$6:$K$35,9,FALSE))</f>
        <v/>
      </c>
      <c r="AJ35" s="243" t="str">
        <f>IF(AJ34="","",VLOOKUP(AJ34,'シフト記号表（勤務時間帯）'!$C$6:$K$35,9,FALSE))</f>
        <v/>
      </c>
      <c r="AK35" s="243" t="str">
        <f>IF(AK34="","",VLOOKUP(AK34,'シフト記号表（勤務時間帯）'!$C$6:$K$35,9,FALSE))</f>
        <v/>
      </c>
      <c r="AL35" s="243" t="str">
        <f>IF(AL34="","",VLOOKUP(AL34,'シフト記号表（勤務時間帯）'!$C$6:$K$35,9,FALSE))</f>
        <v/>
      </c>
      <c r="AM35" s="244" t="str">
        <f>IF(AM34="","",VLOOKUP(AM34,'シフト記号表（勤務時間帯）'!$C$6:$K$35,9,FALSE))</f>
        <v/>
      </c>
      <c r="AN35" s="242" t="str">
        <f>IF(AN34="","",VLOOKUP(AN34,'シフト記号表（勤務時間帯）'!$C$6:$K$35,9,FALSE))</f>
        <v/>
      </c>
      <c r="AO35" s="243" t="str">
        <f>IF(AO34="","",VLOOKUP(AO34,'シフト記号表（勤務時間帯）'!$C$6:$K$35,9,FALSE))</f>
        <v/>
      </c>
      <c r="AP35" s="243" t="str">
        <f>IF(AP34="","",VLOOKUP(AP34,'シフト記号表（勤務時間帯）'!$C$6:$K$35,9,FALSE))</f>
        <v/>
      </c>
      <c r="AQ35" s="243" t="str">
        <f>IF(AQ34="","",VLOOKUP(AQ34,'シフト記号表（勤務時間帯）'!$C$6:$K$35,9,FALSE))</f>
        <v/>
      </c>
      <c r="AR35" s="243" t="str">
        <f>IF(AR34="","",VLOOKUP(AR34,'シフト記号表（勤務時間帯）'!$C$6:$K$35,9,FALSE))</f>
        <v/>
      </c>
      <c r="AS35" s="243" t="str">
        <f>IF(AS34="","",VLOOKUP(AS34,'シフト記号表（勤務時間帯）'!$C$6:$K$35,9,FALSE))</f>
        <v/>
      </c>
      <c r="AT35" s="244" t="str">
        <f>IF(AT34="","",VLOOKUP(AT34,'シフト記号表（勤務時間帯）'!$C$6:$K$35,9,FALSE))</f>
        <v/>
      </c>
      <c r="AU35" s="242" t="str">
        <f>IF(AU34="","",VLOOKUP(AU34,'シフト記号表（勤務時間帯）'!$C$6:$K$35,9,FALSE))</f>
        <v/>
      </c>
      <c r="AV35" s="243" t="str">
        <f>IF(AV34="","",VLOOKUP(AV34,'シフト記号表（勤務時間帯）'!$C$6:$K$35,9,FALSE))</f>
        <v/>
      </c>
      <c r="AW35" s="243" t="str">
        <f>IF(AW34="","",VLOOKUP(AW34,'シフト記号表（勤務時間帯）'!$C$6:$K$35,9,FALSE))</f>
        <v/>
      </c>
      <c r="AX35" s="529">
        <f>IF($BB$3="４週",SUM(S35:AT35),IF($BB$3="暦月",SUM(S35:AW35),""))</f>
        <v>0</v>
      </c>
      <c r="AY35" s="530"/>
      <c r="AZ35" s="531">
        <f>IF($BB$3="４週",AX35/4,IF($BB$3="暦月",'通所型サービス別紙１（1枚版）'!AX35/('通所型サービス別紙１（1枚版）'!$BB$8/7),""))</f>
        <v>0</v>
      </c>
      <c r="BA35" s="532"/>
      <c r="BB35" s="520"/>
      <c r="BC35" s="521"/>
      <c r="BD35" s="521"/>
      <c r="BE35" s="521"/>
      <c r="BF35" s="522"/>
    </row>
    <row r="36" spans="2:58" ht="20.25" customHeight="1">
      <c r="B36" s="459"/>
      <c r="C36" s="546"/>
      <c r="D36" s="547"/>
      <c r="E36" s="548"/>
      <c r="F36" s="241">
        <f>C34</f>
        <v>0</v>
      </c>
      <c r="G36" s="550"/>
      <c r="H36" s="474"/>
      <c r="I36" s="475"/>
      <c r="J36" s="475"/>
      <c r="K36" s="476"/>
      <c r="L36" s="555"/>
      <c r="M36" s="556"/>
      <c r="N36" s="556"/>
      <c r="O36" s="557"/>
      <c r="P36" s="533" t="s">
        <v>139</v>
      </c>
      <c r="Q36" s="534"/>
      <c r="R36" s="535"/>
      <c r="S36" s="246" t="str">
        <f>IF(S34="","",VLOOKUP(S34,'シフト記号表（勤務時間帯）'!$C$6:$U$35,19,FALSE))</f>
        <v/>
      </c>
      <c r="T36" s="247" t="str">
        <f>IF(T34="","",VLOOKUP(T34,'シフト記号表（勤務時間帯）'!$C$6:$U$35,19,FALSE))</f>
        <v/>
      </c>
      <c r="U36" s="247" t="str">
        <f>IF(U34="","",VLOOKUP(U34,'シフト記号表（勤務時間帯）'!$C$6:$U$35,19,FALSE))</f>
        <v/>
      </c>
      <c r="V36" s="247" t="str">
        <f>IF(V34="","",VLOOKUP(V34,'シフト記号表（勤務時間帯）'!$C$6:$U$35,19,FALSE))</f>
        <v/>
      </c>
      <c r="W36" s="247" t="str">
        <f>IF(W34="","",VLOOKUP(W34,'シフト記号表（勤務時間帯）'!$C$6:$U$35,19,FALSE))</f>
        <v/>
      </c>
      <c r="X36" s="247" t="str">
        <f>IF(X34="","",VLOOKUP(X34,'シフト記号表（勤務時間帯）'!$C$6:$U$35,19,FALSE))</f>
        <v/>
      </c>
      <c r="Y36" s="248" t="str">
        <f>IF(Y34="","",VLOOKUP(Y34,'シフト記号表（勤務時間帯）'!$C$6:$U$35,19,FALSE))</f>
        <v/>
      </c>
      <c r="Z36" s="246" t="str">
        <f>IF(Z34="","",VLOOKUP(Z34,'シフト記号表（勤務時間帯）'!$C$6:$U$35,19,FALSE))</f>
        <v/>
      </c>
      <c r="AA36" s="247" t="str">
        <f>IF(AA34="","",VLOOKUP(AA34,'シフト記号表（勤務時間帯）'!$C$6:$U$35,19,FALSE))</f>
        <v/>
      </c>
      <c r="AB36" s="247" t="str">
        <f>IF(AB34="","",VLOOKUP(AB34,'シフト記号表（勤務時間帯）'!$C$6:$U$35,19,FALSE))</f>
        <v/>
      </c>
      <c r="AC36" s="247" t="str">
        <f>IF(AC34="","",VLOOKUP(AC34,'シフト記号表（勤務時間帯）'!$C$6:$U$35,19,FALSE))</f>
        <v/>
      </c>
      <c r="AD36" s="247" t="str">
        <f>IF(AD34="","",VLOOKUP(AD34,'シフト記号表（勤務時間帯）'!$C$6:$U$35,19,FALSE))</f>
        <v/>
      </c>
      <c r="AE36" s="247" t="str">
        <f>IF(AE34="","",VLOOKUP(AE34,'シフト記号表（勤務時間帯）'!$C$6:$U$35,19,FALSE))</f>
        <v/>
      </c>
      <c r="AF36" s="248" t="str">
        <f>IF(AF34="","",VLOOKUP(AF34,'シフト記号表（勤務時間帯）'!$C$6:$U$35,19,FALSE))</f>
        <v/>
      </c>
      <c r="AG36" s="246" t="str">
        <f>IF(AG34="","",VLOOKUP(AG34,'シフト記号表（勤務時間帯）'!$C$6:$U$35,19,FALSE))</f>
        <v/>
      </c>
      <c r="AH36" s="247" t="str">
        <f>IF(AH34="","",VLOOKUP(AH34,'シフト記号表（勤務時間帯）'!$C$6:$U$35,19,FALSE))</f>
        <v/>
      </c>
      <c r="AI36" s="247" t="str">
        <f>IF(AI34="","",VLOOKUP(AI34,'シフト記号表（勤務時間帯）'!$C$6:$U$35,19,FALSE))</f>
        <v/>
      </c>
      <c r="AJ36" s="247" t="str">
        <f>IF(AJ34="","",VLOOKUP(AJ34,'シフト記号表（勤務時間帯）'!$C$6:$U$35,19,FALSE))</f>
        <v/>
      </c>
      <c r="AK36" s="247" t="str">
        <f>IF(AK34="","",VLOOKUP(AK34,'シフト記号表（勤務時間帯）'!$C$6:$U$35,19,FALSE))</f>
        <v/>
      </c>
      <c r="AL36" s="247" t="str">
        <f>IF(AL34="","",VLOOKUP(AL34,'シフト記号表（勤務時間帯）'!$C$6:$U$35,19,FALSE))</f>
        <v/>
      </c>
      <c r="AM36" s="248" t="str">
        <f>IF(AM34="","",VLOOKUP(AM34,'シフト記号表（勤務時間帯）'!$C$6:$U$35,19,FALSE))</f>
        <v/>
      </c>
      <c r="AN36" s="246" t="str">
        <f>IF(AN34="","",VLOOKUP(AN34,'シフト記号表（勤務時間帯）'!$C$6:$U$35,19,FALSE))</f>
        <v/>
      </c>
      <c r="AO36" s="247" t="str">
        <f>IF(AO34="","",VLOOKUP(AO34,'シフト記号表（勤務時間帯）'!$C$6:$U$35,19,FALSE))</f>
        <v/>
      </c>
      <c r="AP36" s="247" t="str">
        <f>IF(AP34="","",VLOOKUP(AP34,'シフト記号表（勤務時間帯）'!$C$6:$U$35,19,FALSE))</f>
        <v/>
      </c>
      <c r="AQ36" s="247" t="str">
        <f>IF(AQ34="","",VLOOKUP(AQ34,'シフト記号表（勤務時間帯）'!$C$6:$U$35,19,FALSE))</f>
        <v/>
      </c>
      <c r="AR36" s="247" t="str">
        <f>IF(AR34="","",VLOOKUP(AR34,'シフト記号表（勤務時間帯）'!$C$6:$U$35,19,FALSE))</f>
        <v/>
      </c>
      <c r="AS36" s="247" t="str">
        <f>IF(AS34="","",VLOOKUP(AS34,'シフト記号表（勤務時間帯）'!$C$6:$U$35,19,FALSE))</f>
        <v/>
      </c>
      <c r="AT36" s="248" t="str">
        <f>IF(AT34="","",VLOOKUP(AT34,'シフト記号表（勤務時間帯）'!$C$6:$U$35,19,FALSE))</f>
        <v/>
      </c>
      <c r="AU36" s="246" t="str">
        <f>IF(AU34="","",VLOOKUP(AU34,'シフト記号表（勤務時間帯）'!$C$6:$U$35,19,FALSE))</f>
        <v/>
      </c>
      <c r="AV36" s="247" t="str">
        <f>IF(AV34="","",VLOOKUP(AV34,'シフト記号表（勤務時間帯）'!$C$6:$U$35,19,FALSE))</f>
        <v/>
      </c>
      <c r="AW36" s="247" t="str">
        <f>IF(AW34="","",VLOOKUP(AW34,'シフト記号表（勤務時間帯）'!$C$6:$U$35,19,FALSE))</f>
        <v/>
      </c>
      <c r="AX36" s="536">
        <f>IF($BB$3="４週",SUM(S36:AT36),IF($BB$3="暦月",SUM(S36:AW36),""))</f>
        <v>0</v>
      </c>
      <c r="AY36" s="537"/>
      <c r="AZ36" s="538">
        <f>IF($BB$3="４週",AX36/4,IF($BB$3="暦月",'通所型サービス別紙１（1枚版）'!AX36/('通所型サービス別紙１（1枚版）'!$BB$8/7),""))</f>
        <v>0</v>
      </c>
      <c r="BA36" s="539"/>
      <c r="BB36" s="523"/>
      <c r="BC36" s="524"/>
      <c r="BD36" s="524"/>
      <c r="BE36" s="524"/>
      <c r="BF36" s="525"/>
    </row>
    <row r="37" spans="2:58" ht="20.25" customHeight="1">
      <c r="B37" s="459">
        <f>B34+1</f>
        <v>6</v>
      </c>
      <c r="C37" s="540"/>
      <c r="D37" s="541"/>
      <c r="E37" s="542"/>
      <c r="F37" s="249"/>
      <c r="G37" s="549"/>
      <c r="H37" s="551"/>
      <c r="I37" s="475"/>
      <c r="J37" s="475"/>
      <c r="K37" s="476"/>
      <c r="L37" s="552"/>
      <c r="M37" s="553"/>
      <c r="N37" s="553"/>
      <c r="O37" s="554"/>
      <c r="P37" s="558" t="s">
        <v>137</v>
      </c>
      <c r="Q37" s="559"/>
      <c r="R37" s="560"/>
      <c r="S37" s="238"/>
      <c r="T37" s="239"/>
      <c r="U37" s="239"/>
      <c r="V37" s="239"/>
      <c r="W37" s="239"/>
      <c r="X37" s="239"/>
      <c r="Y37" s="240"/>
      <c r="Z37" s="238"/>
      <c r="AA37" s="239"/>
      <c r="AB37" s="239"/>
      <c r="AC37" s="239"/>
      <c r="AD37" s="239"/>
      <c r="AE37" s="239"/>
      <c r="AF37" s="240"/>
      <c r="AG37" s="238"/>
      <c r="AH37" s="239"/>
      <c r="AI37" s="239"/>
      <c r="AJ37" s="239"/>
      <c r="AK37" s="239"/>
      <c r="AL37" s="239"/>
      <c r="AM37" s="240"/>
      <c r="AN37" s="238"/>
      <c r="AO37" s="239"/>
      <c r="AP37" s="239"/>
      <c r="AQ37" s="239"/>
      <c r="AR37" s="239"/>
      <c r="AS37" s="239"/>
      <c r="AT37" s="240"/>
      <c r="AU37" s="238"/>
      <c r="AV37" s="239"/>
      <c r="AW37" s="239"/>
      <c r="AX37" s="561"/>
      <c r="AY37" s="562"/>
      <c r="AZ37" s="563"/>
      <c r="BA37" s="564"/>
      <c r="BB37" s="565"/>
      <c r="BC37" s="566"/>
      <c r="BD37" s="566"/>
      <c r="BE37" s="566"/>
      <c r="BF37" s="567"/>
    </row>
    <row r="38" spans="2:58" ht="20.25" customHeight="1">
      <c r="B38" s="459"/>
      <c r="C38" s="543"/>
      <c r="D38" s="544"/>
      <c r="E38" s="545"/>
      <c r="F38" s="241"/>
      <c r="G38" s="470"/>
      <c r="H38" s="474"/>
      <c r="I38" s="475"/>
      <c r="J38" s="475"/>
      <c r="K38" s="476"/>
      <c r="L38" s="480"/>
      <c r="M38" s="481"/>
      <c r="N38" s="481"/>
      <c r="O38" s="482"/>
      <c r="P38" s="526" t="s">
        <v>138</v>
      </c>
      <c r="Q38" s="527"/>
      <c r="R38" s="528"/>
      <c r="S38" s="242" t="str">
        <f>IF(S37="","",VLOOKUP(S37,'シフト記号表（勤務時間帯）'!$C$6:$K$35,9,FALSE))</f>
        <v/>
      </c>
      <c r="T38" s="243" t="str">
        <f>IF(T37="","",VLOOKUP(T37,'シフト記号表（勤務時間帯）'!$C$6:$K$35,9,FALSE))</f>
        <v/>
      </c>
      <c r="U38" s="243" t="str">
        <f>IF(U37="","",VLOOKUP(U37,'シフト記号表（勤務時間帯）'!$C$6:$K$35,9,FALSE))</f>
        <v/>
      </c>
      <c r="V38" s="243" t="str">
        <f>IF(V37="","",VLOOKUP(V37,'シフト記号表（勤務時間帯）'!$C$6:$K$35,9,FALSE))</f>
        <v/>
      </c>
      <c r="W38" s="243" t="str">
        <f>IF(W37="","",VLOOKUP(W37,'シフト記号表（勤務時間帯）'!$C$6:$K$35,9,FALSE))</f>
        <v/>
      </c>
      <c r="X38" s="243" t="str">
        <f>IF(X37="","",VLOOKUP(X37,'シフト記号表（勤務時間帯）'!$C$6:$K$35,9,FALSE))</f>
        <v/>
      </c>
      <c r="Y38" s="244" t="str">
        <f>IF(Y37="","",VLOOKUP(Y37,'シフト記号表（勤務時間帯）'!$C$6:$K$35,9,FALSE))</f>
        <v/>
      </c>
      <c r="Z38" s="242" t="str">
        <f>IF(Z37="","",VLOOKUP(Z37,'シフト記号表（勤務時間帯）'!$C$6:$K$35,9,FALSE))</f>
        <v/>
      </c>
      <c r="AA38" s="243" t="str">
        <f>IF(AA37="","",VLOOKUP(AA37,'シフト記号表（勤務時間帯）'!$C$6:$K$35,9,FALSE))</f>
        <v/>
      </c>
      <c r="AB38" s="243" t="str">
        <f>IF(AB37="","",VLOOKUP(AB37,'シフト記号表（勤務時間帯）'!$C$6:$K$35,9,FALSE))</f>
        <v/>
      </c>
      <c r="AC38" s="243" t="str">
        <f>IF(AC37="","",VLOOKUP(AC37,'シフト記号表（勤務時間帯）'!$C$6:$K$35,9,FALSE))</f>
        <v/>
      </c>
      <c r="AD38" s="243" t="str">
        <f>IF(AD37="","",VLOOKUP(AD37,'シフト記号表（勤務時間帯）'!$C$6:$K$35,9,FALSE))</f>
        <v/>
      </c>
      <c r="AE38" s="243" t="str">
        <f>IF(AE37="","",VLOOKUP(AE37,'シフト記号表（勤務時間帯）'!$C$6:$K$35,9,FALSE))</f>
        <v/>
      </c>
      <c r="AF38" s="244" t="str">
        <f>IF(AF37="","",VLOOKUP(AF37,'シフト記号表（勤務時間帯）'!$C$6:$K$35,9,FALSE))</f>
        <v/>
      </c>
      <c r="AG38" s="242" t="str">
        <f>IF(AG37="","",VLOOKUP(AG37,'シフト記号表（勤務時間帯）'!$C$6:$K$35,9,FALSE))</f>
        <v/>
      </c>
      <c r="AH38" s="243" t="str">
        <f>IF(AH37="","",VLOOKUP(AH37,'シフト記号表（勤務時間帯）'!$C$6:$K$35,9,FALSE))</f>
        <v/>
      </c>
      <c r="AI38" s="243" t="str">
        <f>IF(AI37="","",VLOOKUP(AI37,'シフト記号表（勤務時間帯）'!$C$6:$K$35,9,FALSE))</f>
        <v/>
      </c>
      <c r="AJ38" s="243" t="str">
        <f>IF(AJ37="","",VLOOKUP(AJ37,'シフト記号表（勤務時間帯）'!$C$6:$K$35,9,FALSE))</f>
        <v/>
      </c>
      <c r="AK38" s="243" t="str">
        <f>IF(AK37="","",VLOOKUP(AK37,'シフト記号表（勤務時間帯）'!$C$6:$K$35,9,FALSE))</f>
        <v/>
      </c>
      <c r="AL38" s="243" t="str">
        <f>IF(AL37="","",VLOOKUP(AL37,'シフト記号表（勤務時間帯）'!$C$6:$K$35,9,FALSE))</f>
        <v/>
      </c>
      <c r="AM38" s="244" t="str">
        <f>IF(AM37="","",VLOOKUP(AM37,'シフト記号表（勤務時間帯）'!$C$6:$K$35,9,FALSE))</f>
        <v/>
      </c>
      <c r="AN38" s="242" t="str">
        <f>IF(AN37="","",VLOOKUP(AN37,'シフト記号表（勤務時間帯）'!$C$6:$K$35,9,FALSE))</f>
        <v/>
      </c>
      <c r="AO38" s="243" t="str">
        <f>IF(AO37="","",VLOOKUP(AO37,'シフト記号表（勤務時間帯）'!$C$6:$K$35,9,FALSE))</f>
        <v/>
      </c>
      <c r="AP38" s="243" t="str">
        <f>IF(AP37="","",VLOOKUP(AP37,'シフト記号表（勤務時間帯）'!$C$6:$K$35,9,FALSE))</f>
        <v/>
      </c>
      <c r="AQ38" s="243" t="str">
        <f>IF(AQ37="","",VLOOKUP(AQ37,'シフト記号表（勤務時間帯）'!$C$6:$K$35,9,FALSE))</f>
        <v/>
      </c>
      <c r="AR38" s="243" t="str">
        <f>IF(AR37="","",VLOOKUP(AR37,'シフト記号表（勤務時間帯）'!$C$6:$K$35,9,FALSE))</f>
        <v/>
      </c>
      <c r="AS38" s="243" t="str">
        <f>IF(AS37="","",VLOOKUP(AS37,'シフト記号表（勤務時間帯）'!$C$6:$K$35,9,FALSE))</f>
        <v/>
      </c>
      <c r="AT38" s="244" t="str">
        <f>IF(AT37="","",VLOOKUP(AT37,'シフト記号表（勤務時間帯）'!$C$6:$K$35,9,FALSE))</f>
        <v/>
      </c>
      <c r="AU38" s="242" t="str">
        <f>IF(AU37="","",VLOOKUP(AU37,'シフト記号表（勤務時間帯）'!$C$6:$K$35,9,FALSE))</f>
        <v/>
      </c>
      <c r="AV38" s="243" t="str">
        <f>IF(AV37="","",VLOOKUP(AV37,'シフト記号表（勤務時間帯）'!$C$6:$K$35,9,FALSE))</f>
        <v/>
      </c>
      <c r="AW38" s="243" t="str">
        <f>IF(AW37="","",VLOOKUP(AW37,'シフト記号表（勤務時間帯）'!$C$6:$K$35,9,FALSE))</f>
        <v/>
      </c>
      <c r="AX38" s="529">
        <f>IF($BB$3="４週",SUM(S38:AT38),IF($BB$3="暦月",SUM(S38:AW38),""))</f>
        <v>0</v>
      </c>
      <c r="AY38" s="530"/>
      <c r="AZ38" s="531">
        <f>IF($BB$3="４週",AX38/4,IF($BB$3="暦月",'通所型サービス別紙１（1枚版）'!AX38/('通所型サービス別紙１（1枚版）'!$BB$8/7),""))</f>
        <v>0</v>
      </c>
      <c r="BA38" s="532"/>
      <c r="BB38" s="520"/>
      <c r="BC38" s="521"/>
      <c r="BD38" s="521"/>
      <c r="BE38" s="521"/>
      <c r="BF38" s="522"/>
    </row>
    <row r="39" spans="2:58" ht="20.25" customHeight="1">
      <c r="B39" s="459"/>
      <c r="C39" s="546"/>
      <c r="D39" s="547"/>
      <c r="E39" s="548"/>
      <c r="F39" s="241">
        <f>C37</f>
        <v>0</v>
      </c>
      <c r="G39" s="550"/>
      <c r="H39" s="474"/>
      <c r="I39" s="475"/>
      <c r="J39" s="475"/>
      <c r="K39" s="476"/>
      <c r="L39" s="555"/>
      <c r="M39" s="556"/>
      <c r="N39" s="556"/>
      <c r="O39" s="557"/>
      <c r="P39" s="533" t="s">
        <v>139</v>
      </c>
      <c r="Q39" s="534"/>
      <c r="R39" s="535"/>
      <c r="S39" s="246" t="str">
        <f>IF(S37="","",VLOOKUP(S37,'シフト記号表（勤務時間帯）'!$C$6:$U$35,19,FALSE))</f>
        <v/>
      </c>
      <c r="T39" s="247" t="str">
        <f>IF(T37="","",VLOOKUP(T37,'シフト記号表（勤務時間帯）'!$C$6:$U$35,19,FALSE))</f>
        <v/>
      </c>
      <c r="U39" s="247" t="str">
        <f>IF(U37="","",VLOOKUP(U37,'シフト記号表（勤務時間帯）'!$C$6:$U$35,19,FALSE))</f>
        <v/>
      </c>
      <c r="V39" s="247" t="str">
        <f>IF(V37="","",VLOOKUP(V37,'シフト記号表（勤務時間帯）'!$C$6:$U$35,19,FALSE))</f>
        <v/>
      </c>
      <c r="W39" s="247" t="str">
        <f>IF(W37="","",VLOOKUP(W37,'シフト記号表（勤務時間帯）'!$C$6:$U$35,19,FALSE))</f>
        <v/>
      </c>
      <c r="X39" s="247" t="str">
        <f>IF(X37="","",VLOOKUP(X37,'シフト記号表（勤務時間帯）'!$C$6:$U$35,19,FALSE))</f>
        <v/>
      </c>
      <c r="Y39" s="248" t="str">
        <f>IF(Y37="","",VLOOKUP(Y37,'シフト記号表（勤務時間帯）'!$C$6:$U$35,19,FALSE))</f>
        <v/>
      </c>
      <c r="Z39" s="246" t="str">
        <f>IF(Z37="","",VLOOKUP(Z37,'シフト記号表（勤務時間帯）'!$C$6:$U$35,19,FALSE))</f>
        <v/>
      </c>
      <c r="AA39" s="247" t="str">
        <f>IF(AA37="","",VLOOKUP(AA37,'シフト記号表（勤務時間帯）'!$C$6:$U$35,19,FALSE))</f>
        <v/>
      </c>
      <c r="AB39" s="247" t="str">
        <f>IF(AB37="","",VLOOKUP(AB37,'シフト記号表（勤務時間帯）'!$C$6:$U$35,19,FALSE))</f>
        <v/>
      </c>
      <c r="AC39" s="247" t="str">
        <f>IF(AC37="","",VLOOKUP(AC37,'シフト記号表（勤務時間帯）'!$C$6:$U$35,19,FALSE))</f>
        <v/>
      </c>
      <c r="AD39" s="247" t="str">
        <f>IF(AD37="","",VLOOKUP(AD37,'シフト記号表（勤務時間帯）'!$C$6:$U$35,19,FALSE))</f>
        <v/>
      </c>
      <c r="AE39" s="247" t="str">
        <f>IF(AE37="","",VLOOKUP(AE37,'シフト記号表（勤務時間帯）'!$C$6:$U$35,19,FALSE))</f>
        <v/>
      </c>
      <c r="AF39" s="248" t="str">
        <f>IF(AF37="","",VLOOKUP(AF37,'シフト記号表（勤務時間帯）'!$C$6:$U$35,19,FALSE))</f>
        <v/>
      </c>
      <c r="AG39" s="246" t="str">
        <f>IF(AG37="","",VLOOKUP(AG37,'シフト記号表（勤務時間帯）'!$C$6:$U$35,19,FALSE))</f>
        <v/>
      </c>
      <c r="AH39" s="247" t="str">
        <f>IF(AH37="","",VLOOKUP(AH37,'シフト記号表（勤務時間帯）'!$C$6:$U$35,19,FALSE))</f>
        <v/>
      </c>
      <c r="AI39" s="247" t="str">
        <f>IF(AI37="","",VLOOKUP(AI37,'シフト記号表（勤務時間帯）'!$C$6:$U$35,19,FALSE))</f>
        <v/>
      </c>
      <c r="AJ39" s="247" t="str">
        <f>IF(AJ37="","",VLOOKUP(AJ37,'シフト記号表（勤務時間帯）'!$C$6:$U$35,19,FALSE))</f>
        <v/>
      </c>
      <c r="AK39" s="247" t="str">
        <f>IF(AK37="","",VLOOKUP(AK37,'シフト記号表（勤務時間帯）'!$C$6:$U$35,19,FALSE))</f>
        <v/>
      </c>
      <c r="AL39" s="247" t="str">
        <f>IF(AL37="","",VLOOKUP(AL37,'シフト記号表（勤務時間帯）'!$C$6:$U$35,19,FALSE))</f>
        <v/>
      </c>
      <c r="AM39" s="248" t="str">
        <f>IF(AM37="","",VLOOKUP(AM37,'シフト記号表（勤務時間帯）'!$C$6:$U$35,19,FALSE))</f>
        <v/>
      </c>
      <c r="AN39" s="246" t="str">
        <f>IF(AN37="","",VLOOKUP(AN37,'シフト記号表（勤務時間帯）'!$C$6:$U$35,19,FALSE))</f>
        <v/>
      </c>
      <c r="AO39" s="247" t="str">
        <f>IF(AO37="","",VLOOKUP(AO37,'シフト記号表（勤務時間帯）'!$C$6:$U$35,19,FALSE))</f>
        <v/>
      </c>
      <c r="AP39" s="247" t="str">
        <f>IF(AP37="","",VLOOKUP(AP37,'シフト記号表（勤務時間帯）'!$C$6:$U$35,19,FALSE))</f>
        <v/>
      </c>
      <c r="AQ39" s="247" t="str">
        <f>IF(AQ37="","",VLOOKUP(AQ37,'シフト記号表（勤務時間帯）'!$C$6:$U$35,19,FALSE))</f>
        <v/>
      </c>
      <c r="AR39" s="247" t="str">
        <f>IF(AR37="","",VLOOKUP(AR37,'シフト記号表（勤務時間帯）'!$C$6:$U$35,19,FALSE))</f>
        <v/>
      </c>
      <c r="AS39" s="247" t="str">
        <f>IF(AS37="","",VLOOKUP(AS37,'シフト記号表（勤務時間帯）'!$C$6:$U$35,19,FALSE))</f>
        <v/>
      </c>
      <c r="AT39" s="248" t="str">
        <f>IF(AT37="","",VLOOKUP(AT37,'シフト記号表（勤務時間帯）'!$C$6:$U$35,19,FALSE))</f>
        <v/>
      </c>
      <c r="AU39" s="246" t="str">
        <f>IF(AU37="","",VLOOKUP(AU37,'シフト記号表（勤務時間帯）'!$C$6:$U$35,19,FALSE))</f>
        <v/>
      </c>
      <c r="AV39" s="247" t="str">
        <f>IF(AV37="","",VLOOKUP(AV37,'シフト記号表（勤務時間帯）'!$C$6:$U$35,19,FALSE))</f>
        <v/>
      </c>
      <c r="AW39" s="247" t="str">
        <f>IF(AW37="","",VLOOKUP(AW37,'シフト記号表（勤務時間帯）'!$C$6:$U$35,19,FALSE))</f>
        <v/>
      </c>
      <c r="AX39" s="536">
        <f>IF($BB$3="４週",SUM(S39:AT39),IF($BB$3="暦月",SUM(S39:AW39),""))</f>
        <v>0</v>
      </c>
      <c r="AY39" s="537"/>
      <c r="AZ39" s="538">
        <f>IF($BB$3="４週",AX39/4,IF($BB$3="暦月",'通所型サービス別紙１（1枚版）'!AX39/('通所型サービス別紙１（1枚版）'!$BB$8/7),""))</f>
        <v>0</v>
      </c>
      <c r="BA39" s="539"/>
      <c r="BB39" s="523"/>
      <c r="BC39" s="524"/>
      <c r="BD39" s="524"/>
      <c r="BE39" s="524"/>
      <c r="BF39" s="525"/>
    </row>
    <row r="40" spans="2:58" ht="20.25" customHeight="1">
      <c r="B40" s="459">
        <f>B37+1</f>
        <v>7</v>
      </c>
      <c r="C40" s="540"/>
      <c r="D40" s="541"/>
      <c r="E40" s="542"/>
      <c r="F40" s="249"/>
      <c r="G40" s="549"/>
      <c r="H40" s="551"/>
      <c r="I40" s="475"/>
      <c r="J40" s="475"/>
      <c r="K40" s="476"/>
      <c r="L40" s="552"/>
      <c r="M40" s="553"/>
      <c r="N40" s="553"/>
      <c r="O40" s="554"/>
      <c r="P40" s="558" t="s">
        <v>137</v>
      </c>
      <c r="Q40" s="559"/>
      <c r="R40" s="560"/>
      <c r="S40" s="238"/>
      <c r="T40" s="239"/>
      <c r="U40" s="239"/>
      <c r="V40" s="239"/>
      <c r="W40" s="239"/>
      <c r="X40" s="239"/>
      <c r="Y40" s="240"/>
      <c r="Z40" s="238"/>
      <c r="AA40" s="239"/>
      <c r="AB40" s="239"/>
      <c r="AC40" s="239"/>
      <c r="AD40" s="239"/>
      <c r="AE40" s="239"/>
      <c r="AF40" s="240"/>
      <c r="AG40" s="238"/>
      <c r="AH40" s="239"/>
      <c r="AI40" s="239"/>
      <c r="AJ40" s="239"/>
      <c r="AK40" s="239"/>
      <c r="AL40" s="239"/>
      <c r="AM40" s="240"/>
      <c r="AN40" s="238"/>
      <c r="AO40" s="239"/>
      <c r="AP40" s="239"/>
      <c r="AQ40" s="239"/>
      <c r="AR40" s="239"/>
      <c r="AS40" s="239"/>
      <c r="AT40" s="240"/>
      <c r="AU40" s="238"/>
      <c r="AV40" s="239"/>
      <c r="AW40" s="239"/>
      <c r="AX40" s="561"/>
      <c r="AY40" s="562"/>
      <c r="AZ40" s="563"/>
      <c r="BA40" s="564"/>
      <c r="BB40" s="565"/>
      <c r="BC40" s="566"/>
      <c r="BD40" s="566"/>
      <c r="BE40" s="566"/>
      <c r="BF40" s="567"/>
    </row>
    <row r="41" spans="2:58" ht="20.25" customHeight="1">
      <c r="B41" s="459"/>
      <c r="C41" s="543"/>
      <c r="D41" s="544"/>
      <c r="E41" s="545"/>
      <c r="F41" s="241"/>
      <c r="G41" s="470"/>
      <c r="H41" s="474"/>
      <c r="I41" s="475"/>
      <c r="J41" s="475"/>
      <c r="K41" s="476"/>
      <c r="L41" s="480"/>
      <c r="M41" s="481"/>
      <c r="N41" s="481"/>
      <c r="O41" s="482"/>
      <c r="P41" s="526" t="s">
        <v>138</v>
      </c>
      <c r="Q41" s="527"/>
      <c r="R41" s="528"/>
      <c r="S41" s="242" t="str">
        <f>IF(S40="","",VLOOKUP(S40,'シフト記号表（勤務時間帯）'!$C$6:$K$35,9,FALSE))</f>
        <v/>
      </c>
      <c r="T41" s="243" t="str">
        <f>IF(T40="","",VLOOKUP(T40,'シフト記号表（勤務時間帯）'!$C$6:$K$35,9,FALSE))</f>
        <v/>
      </c>
      <c r="U41" s="243" t="str">
        <f>IF(U40="","",VLOOKUP(U40,'シフト記号表（勤務時間帯）'!$C$6:$K$35,9,FALSE))</f>
        <v/>
      </c>
      <c r="V41" s="243" t="str">
        <f>IF(V40="","",VLOOKUP(V40,'シフト記号表（勤務時間帯）'!$C$6:$K$35,9,FALSE))</f>
        <v/>
      </c>
      <c r="W41" s="243" t="str">
        <f>IF(W40="","",VLOOKUP(W40,'シフト記号表（勤務時間帯）'!$C$6:$K$35,9,FALSE))</f>
        <v/>
      </c>
      <c r="X41" s="243" t="str">
        <f>IF(X40="","",VLOOKUP(X40,'シフト記号表（勤務時間帯）'!$C$6:$K$35,9,FALSE))</f>
        <v/>
      </c>
      <c r="Y41" s="244" t="str">
        <f>IF(Y40="","",VLOOKUP(Y40,'シフト記号表（勤務時間帯）'!$C$6:$K$35,9,FALSE))</f>
        <v/>
      </c>
      <c r="Z41" s="242" t="str">
        <f>IF(Z40="","",VLOOKUP(Z40,'シフト記号表（勤務時間帯）'!$C$6:$K$35,9,FALSE))</f>
        <v/>
      </c>
      <c r="AA41" s="243" t="str">
        <f>IF(AA40="","",VLOOKUP(AA40,'シフト記号表（勤務時間帯）'!$C$6:$K$35,9,FALSE))</f>
        <v/>
      </c>
      <c r="AB41" s="243" t="str">
        <f>IF(AB40="","",VLOOKUP(AB40,'シフト記号表（勤務時間帯）'!$C$6:$K$35,9,FALSE))</f>
        <v/>
      </c>
      <c r="AC41" s="243" t="str">
        <f>IF(AC40="","",VLOOKUP(AC40,'シフト記号表（勤務時間帯）'!$C$6:$K$35,9,FALSE))</f>
        <v/>
      </c>
      <c r="AD41" s="243" t="str">
        <f>IF(AD40="","",VLOOKUP(AD40,'シフト記号表（勤務時間帯）'!$C$6:$K$35,9,FALSE))</f>
        <v/>
      </c>
      <c r="AE41" s="243" t="str">
        <f>IF(AE40="","",VLOOKUP(AE40,'シフト記号表（勤務時間帯）'!$C$6:$K$35,9,FALSE))</f>
        <v/>
      </c>
      <c r="AF41" s="244" t="str">
        <f>IF(AF40="","",VLOOKUP(AF40,'シフト記号表（勤務時間帯）'!$C$6:$K$35,9,FALSE))</f>
        <v/>
      </c>
      <c r="AG41" s="242" t="str">
        <f>IF(AG40="","",VLOOKUP(AG40,'シフト記号表（勤務時間帯）'!$C$6:$K$35,9,FALSE))</f>
        <v/>
      </c>
      <c r="AH41" s="243" t="str">
        <f>IF(AH40="","",VLOOKUP(AH40,'シフト記号表（勤務時間帯）'!$C$6:$K$35,9,FALSE))</f>
        <v/>
      </c>
      <c r="AI41" s="243" t="str">
        <f>IF(AI40="","",VLOOKUP(AI40,'シフト記号表（勤務時間帯）'!$C$6:$K$35,9,FALSE))</f>
        <v/>
      </c>
      <c r="AJ41" s="243" t="str">
        <f>IF(AJ40="","",VLOOKUP(AJ40,'シフト記号表（勤務時間帯）'!$C$6:$K$35,9,FALSE))</f>
        <v/>
      </c>
      <c r="AK41" s="243" t="str">
        <f>IF(AK40="","",VLOOKUP(AK40,'シフト記号表（勤務時間帯）'!$C$6:$K$35,9,FALSE))</f>
        <v/>
      </c>
      <c r="AL41" s="243" t="str">
        <f>IF(AL40="","",VLOOKUP(AL40,'シフト記号表（勤務時間帯）'!$C$6:$K$35,9,FALSE))</f>
        <v/>
      </c>
      <c r="AM41" s="244" t="str">
        <f>IF(AM40="","",VLOOKUP(AM40,'シフト記号表（勤務時間帯）'!$C$6:$K$35,9,FALSE))</f>
        <v/>
      </c>
      <c r="AN41" s="242" t="str">
        <f>IF(AN40="","",VLOOKUP(AN40,'シフト記号表（勤務時間帯）'!$C$6:$K$35,9,FALSE))</f>
        <v/>
      </c>
      <c r="AO41" s="243" t="str">
        <f>IF(AO40="","",VLOOKUP(AO40,'シフト記号表（勤務時間帯）'!$C$6:$K$35,9,FALSE))</f>
        <v/>
      </c>
      <c r="AP41" s="243" t="str">
        <f>IF(AP40="","",VLOOKUP(AP40,'シフト記号表（勤務時間帯）'!$C$6:$K$35,9,FALSE))</f>
        <v/>
      </c>
      <c r="AQ41" s="243" t="str">
        <f>IF(AQ40="","",VLOOKUP(AQ40,'シフト記号表（勤務時間帯）'!$C$6:$K$35,9,FALSE))</f>
        <v/>
      </c>
      <c r="AR41" s="243" t="str">
        <f>IF(AR40="","",VLOOKUP(AR40,'シフト記号表（勤務時間帯）'!$C$6:$K$35,9,FALSE))</f>
        <v/>
      </c>
      <c r="AS41" s="243" t="str">
        <f>IF(AS40="","",VLOOKUP(AS40,'シフト記号表（勤務時間帯）'!$C$6:$K$35,9,FALSE))</f>
        <v/>
      </c>
      <c r="AT41" s="244" t="str">
        <f>IF(AT40="","",VLOOKUP(AT40,'シフト記号表（勤務時間帯）'!$C$6:$K$35,9,FALSE))</f>
        <v/>
      </c>
      <c r="AU41" s="242" t="str">
        <f>IF(AU40="","",VLOOKUP(AU40,'シフト記号表（勤務時間帯）'!$C$6:$K$35,9,FALSE))</f>
        <v/>
      </c>
      <c r="AV41" s="243" t="str">
        <f>IF(AV40="","",VLOOKUP(AV40,'シフト記号表（勤務時間帯）'!$C$6:$K$35,9,FALSE))</f>
        <v/>
      </c>
      <c r="AW41" s="243" t="str">
        <f>IF(AW40="","",VLOOKUP(AW40,'シフト記号表（勤務時間帯）'!$C$6:$K$35,9,FALSE))</f>
        <v/>
      </c>
      <c r="AX41" s="529">
        <f>IF($BB$3="４週",SUM(S41:AT41),IF($BB$3="暦月",SUM(S41:AW41),""))</f>
        <v>0</v>
      </c>
      <c r="AY41" s="530"/>
      <c r="AZ41" s="531">
        <f>IF($BB$3="４週",AX41/4,IF($BB$3="暦月",'通所型サービス別紙１（1枚版）'!AX41/('通所型サービス別紙１（1枚版）'!$BB$8/7),""))</f>
        <v>0</v>
      </c>
      <c r="BA41" s="532"/>
      <c r="BB41" s="520"/>
      <c r="BC41" s="521"/>
      <c r="BD41" s="521"/>
      <c r="BE41" s="521"/>
      <c r="BF41" s="522"/>
    </row>
    <row r="42" spans="2:58" ht="20.25" customHeight="1">
      <c r="B42" s="459"/>
      <c r="C42" s="546"/>
      <c r="D42" s="547"/>
      <c r="E42" s="548"/>
      <c r="F42" s="241">
        <f>C40</f>
        <v>0</v>
      </c>
      <c r="G42" s="550"/>
      <c r="H42" s="474"/>
      <c r="I42" s="475"/>
      <c r="J42" s="475"/>
      <c r="K42" s="476"/>
      <c r="L42" s="555"/>
      <c r="M42" s="556"/>
      <c r="N42" s="556"/>
      <c r="O42" s="557"/>
      <c r="P42" s="533" t="s">
        <v>139</v>
      </c>
      <c r="Q42" s="534"/>
      <c r="R42" s="535"/>
      <c r="S42" s="246" t="str">
        <f>IF(S40="","",VLOOKUP(S40,'シフト記号表（勤務時間帯）'!$C$6:$U$35,19,FALSE))</f>
        <v/>
      </c>
      <c r="T42" s="247" t="str">
        <f>IF(T40="","",VLOOKUP(T40,'シフト記号表（勤務時間帯）'!$C$6:$U$35,19,FALSE))</f>
        <v/>
      </c>
      <c r="U42" s="247" t="str">
        <f>IF(U40="","",VLOOKUP(U40,'シフト記号表（勤務時間帯）'!$C$6:$U$35,19,FALSE))</f>
        <v/>
      </c>
      <c r="V42" s="247" t="str">
        <f>IF(V40="","",VLOOKUP(V40,'シフト記号表（勤務時間帯）'!$C$6:$U$35,19,FALSE))</f>
        <v/>
      </c>
      <c r="W42" s="247" t="str">
        <f>IF(W40="","",VLOOKUP(W40,'シフト記号表（勤務時間帯）'!$C$6:$U$35,19,FALSE))</f>
        <v/>
      </c>
      <c r="X42" s="247" t="str">
        <f>IF(X40="","",VLOOKUP(X40,'シフト記号表（勤務時間帯）'!$C$6:$U$35,19,FALSE))</f>
        <v/>
      </c>
      <c r="Y42" s="248" t="str">
        <f>IF(Y40="","",VLOOKUP(Y40,'シフト記号表（勤務時間帯）'!$C$6:$U$35,19,FALSE))</f>
        <v/>
      </c>
      <c r="Z42" s="246" t="str">
        <f>IF(Z40="","",VLOOKUP(Z40,'シフト記号表（勤務時間帯）'!$C$6:$U$35,19,FALSE))</f>
        <v/>
      </c>
      <c r="AA42" s="247" t="str">
        <f>IF(AA40="","",VLOOKUP(AA40,'シフト記号表（勤務時間帯）'!$C$6:$U$35,19,FALSE))</f>
        <v/>
      </c>
      <c r="AB42" s="247" t="str">
        <f>IF(AB40="","",VLOOKUP(AB40,'シフト記号表（勤務時間帯）'!$C$6:$U$35,19,FALSE))</f>
        <v/>
      </c>
      <c r="AC42" s="247" t="str">
        <f>IF(AC40="","",VLOOKUP(AC40,'シフト記号表（勤務時間帯）'!$C$6:$U$35,19,FALSE))</f>
        <v/>
      </c>
      <c r="AD42" s="247" t="str">
        <f>IF(AD40="","",VLOOKUP(AD40,'シフト記号表（勤務時間帯）'!$C$6:$U$35,19,FALSE))</f>
        <v/>
      </c>
      <c r="AE42" s="247" t="str">
        <f>IF(AE40="","",VLOOKUP(AE40,'シフト記号表（勤務時間帯）'!$C$6:$U$35,19,FALSE))</f>
        <v/>
      </c>
      <c r="AF42" s="248" t="str">
        <f>IF(AF40="","",VLOOKUP(AF40,'シフト記号表（勤務時間帯）'!$C$6:$U$35,19,FALSE))</f>
        <v/>
      </c>
      <c r="AG42" s="246" t="str">
        <f>IF(AG40="","",VLOOKUP(AG40,'シフト記号表（勤務時間帯）'!$C$6:$U$35,19,FALSE))</f>
        <v/>
      </c>
      <c r="AH42" s="247" t="str">
        <f>IF(AH40="","",VLOOKUP(AH40,'シフト記号表（勤務時間帯）'!$C$6:$U$35,19,FALSE))</f>
        <v/>
      </c>
      <c r="AI42" s="247" t="str">
        <f>IF(AI40="","",VLOOKUP(AI40,'シフト記号表（勤務時間帯）'!$C$6:$U$35,19,FALSE))</f>
        <v/>
      </c>
      <c r="AJ42" s="247" t="str">
        <f>IF(AJ40="","",VLOOKUP(AJ40,'シフト記号表（勤務時間帯）'!$C$6:$U$35,19,FALSE))</f>
        <v/>
      </c>
      <c r="AK42" s="247" t="str">
        <f>IF(AK40="","",VLOOKUP(AK40,'シフト記号表（勤務時間帯）'!$C$6:$U$35,19,FALSE))</f>
        <v/>
      </c>
      <c r="AL42" s="247" t="str">
        <f>IF(AL40="","",VLOOKUP(AL40,'シフト記号表（勤務時間帯）'!$C$6:$U$35,19,FALSE))</f>
        <v/>
      </c>
      <c r="AM42" s="248" t="str">
        <f>IF(AM40="","",VLOOKUP(AM40,'シフト記号表（勤務時間帯）'!$C$6:$U$35,19,FALSE))</f>
        <v/>
      </c>
      <c r="AN42" s="246" t="str">
        <f>IF(AN40="","",VLOOKUP(AN40,'シフト記号表（勤務時間帯）'!$C$6:$U$35,19,FALSE))</f>
        <v/>
      </c>
      <c r="AO42" s="247" t="str">
        <f>IF(AO40="","",VLOOKUP(AO40,'シフト記号表（勤務時間帯）'!$C$6:$U$35,19,FALSE))</f>
        <v/>
      </c>
      <c r="AP42" s="247" t="str">
        <f>IF(AP40="","",VLOOKUP(AP40,'シフト記号表（勤務時間帯）'!$C$6:$U$35,19,FALSE))</f>
        <v/>
      </c>
      <c r="AQ42" s="247" t="str">
        <f>IF(AQ40="","",VLOOKUP(AQ40,'シフト記号表（勤務時間帯）'!$C$6:$U$35,19,FALSE))</f>
        <v/>
      </c>
      <c r="AR42" s="247" t="str">
        <f>IF(AR40="","",VLOOKUP(AR40,'シフト記号表（勤務時間帯）'!$C$6:$U$35,19,FALSE))</f>
        <v/>
      </c>
      <c r="AS42" s="247" t="str">
        <f>IF(AS40="","",VLOOKUP(AS40,'シフト記号表（勤務時間帯）'!$C$6:$U$35,19,FALSE))</f>
        <v/>
      </c>
      <c r="AT42" s="248" t="str">
        <f>IF(AT40="","",VLOOKUP(AT40,'シフト記号表（勤務時間帯）'!$C$6:$U$35,19,FALSE))</f>
        <v/>
      </c>
      <c r="AU42" s="246" t="str">
        <f>IF(AU40="","",VLOOKUP(AU40,'シフト記号表（勤務時間帯）'!$C$6:$U$35,19,FALSE))</f>
        <v/>
      </c>
      <c r="AV42" s="247" t="str">
        <f>IF(AV40="","",VLOOKUP(AV40,'シフト記号表（勤務時間帯）'!$C$6:$U$35,19,FALSE))</f>
        <v/>
      </c>
      <c r="AW42" s="247" t="str">
        <f>IF(AW40="","",VLOOKUP(AW40,'シフト記号表（勤務時間帯）'!$C$6:$U$35,19,FALSE))</f>
        <v/>
      </c>
      <c r="AX42" s="536">
        <f>IF($BB$3="４週",SUM(S42:AT42),IF($BB$3="暦月",SUM(S42:AW42),""))</f>
        <v>0</v>
      </c>
      <c r="AY42" s="537"/>
      <c r="AZ42" s="538">
        <f>IF($BB$3="４週",AX42/4,IF($BB$3="暦月",'通所型サービス別紙１（1枚版）'!AX42/('通所型サービス別紙１（1枚版）'!$BB$8/7),""))</f>
        <v>0</v>
      </c>
      <c r="BA42" s="539"/>
      <c r="BB42" s="523"/>
      <c r="BC42" s="524"/>
      <c r="BD42" s="524"/>
      <c r="BE42" s="524"/>
      <c r="BF42" s="525"/>
    </row>
    <row r="43" spans="2:58" ht="20.25" customHeight="1">
      <c r="B43" s="459">
        <f>B40+1</f>
        <v>8</v>
      </c>
      <c r="C43" s="540"/>
      <c r="D43" s="541"/>
      <c r="E43" s="542"/>
      <c r="F43" s="249"/>
      <c r="G43" s="549"/>
      <c r="H43" s="551"/>
      <c r="I43" s="475"/>
      <c r="J43" s="475"/>
      <c r="K43" s="476"/>
      <c r="L43" s="552"/>
      <c r="M43" s="553"/>
      <c r="N43" s="553"/>
      <c r="O43" s="554"/>
      <c r="P43" s="558" t="s">
        <v>137</v>
      </c>
      <c r="Q43" s="559"/>
      <c r="R43" s="560"/>
      <c r="S43" s="238"/>
      <c r="T43" s="239"/>
      <c r="U43" s="239"/>
      <c r="V43" s="239"/>
      <c r="W43" s="239"/>
      <c r="X43" s="239"/>
      <c r="Y43" s="240"/>
      <c r="Z43" s="238"/>
      <c r="AA43" s="239"/>
      <c r="AB43" s="239"/>
      <c r="AC43" s="239"/>
      <c r="AD43" s="239"/>
      <c r="AE43" s="239"/>
      <c r="AF43" s="240"/>
      <c r="AG43" s="238"/>
      <c r="AH43" s="239"/>
      <c r="AI43" s="239"/>
      <c r="AJ43" s="239"/>
      <c r="AK43" s="239"/>
      <c r="AL43" s="239"/>
      <c r="AM43" s="240"/>
      <c r="AN43" s="238"/>
      <c r="AO43" s="239"/>
      <c r="AP43" s="239"/>
      <c r="AQ43" s="239"/>
      <c r="AR43" s="239"/>
      <c r="AS43" s="239"/>
      <c r="AT43" s="240"/>
      <c r="AU43" s="238"/>
      <c r="AV43" s="239"/>
      <c r="AW43" s="239"/>
      <c r="AX43" s="561"/>
      <c r="AY43" s="562"/>
      <c r="AZ43" s="563"/>
      <c r="BA43" s="564"/>
      <c r="BB43" s="565"/>
      <c r="BC43" s="566"/>
      <c r="BD43" s="566"/>
      <c r="BE43" s="566"/>
      <c r="BF43" s="567"/>
    </row>
    <row r="44" spans="2:58" ht="20.25" customHeight="1">
      <c r="B44" s="459"/>
      <c r="C44" s="543"/>
      <c r="D44" s="544"/>
      <c r="E44" s="545"/>
      <c r="F44" s="241"/>
      <c r="G44" s="470"/>
      <c r="H44" s="474"/>
      <c r="I44" s="475"/>
      <c r="J44" s="475"/>
      <c r="K44" s="476"/>
      <c r="L44" s="480"/>
      <c r="M44" s="481"/>
      <c r="N44" s="481"/>
      <c r="O44" s="482"/>
      <c r="P44" s="526" t="s">
        <v>138</v>
      </c>
      <c r="Q44" s="527"/>
      <c r="R44" s="528"/>
      <c r="S44" s="242" t="str">
        <f>IF(S43="","",VLOOKUP(S43,'シフト記号表（勤務時間帯）'!$C$6:$K$35,9,FALSE))</f>
        <v/>
      </c>
      <c r="T44" s="243" t="str">
        <f>IF(T43="","",VLOOKUP(T43,'シフト記号表（勤務時間帯）'!$C$6:$K$35,9,FALSE))</f>
        <v/>
      </c>
      <c r="U44" s="243" t="str">
        <f>IF(U43="","",VLOOKUP(U43,'シフト記号表（勤務時間帯）'!$C$6:$K$35,9,FALSE))</f>
        <v/>
      </c>
      <c r="V44" s="243" t="str">
        <f>IF(V43="","",VLOOKUP(V43,'シフト記号表（勤務時間帯）'!$C$6:$K$35,9,FALSE))</f>
        <v/>
      </c>
      <c r="W44" s="243" t="str">
        <f>IF(W43="","",VLOOKUP(W43,'シフト記号表（勤務時間帯）'!$C$6:$K$35,9,FALSE))</f>
        <v/>
      </c>
      <c r="X44" s="243" t="str">
        <f>IF(X43="","",VLOOKUP(X43,'シフト記号表（勤務時間帯）'!$C$6:$K$35,9,FALSE))</f>
        <v/>
      </c>
      <c r="Y44" s="244" t="str">
        <f>IF(Y43="","",VLOOKUP(Y43,'シフト記号表（勤務時間帯）'!$C$6:$K$35,9,FALSE))</f>
        <v/>
      </c>
      <c r="Z44" s="242" t="str">
        <f>IF(Z43="","",VLOOKUP(Z43,'シフト記号表（勤務時間帯）'!$C$6:$K$35,9,FALSE))</f>
        <v/>
      </c>
      <c r="AA44" s="243" t="str">
        <f>IF(AA43="","",VLOOKUP(AA43,'シフト記号表（勤務時間帯）'!$C$6:$K$35,9,FALSE))</f>
        <v/>
      </c>
      <c r="AB44" s="243" t="str">
        <f>IF(AB43="","",VLOOKUP(AB43,'シフト記号表（勤務時間帯）'!$C$6:$K$35,9,FALSE))</f>
        <v/>
      </c>
      <c r="AC44" s="243" t="str">
        <f>IF(AC43="","",VLOOKUP(AC43,'シフト記号表（勤務時間帯）'!$C$6:$K$35,9,FALSE))</f>
        <v/>
      </c>
      <c r="AD44" s="243" t="str">
        <f>IF(AD43="","",VLOOKUP(AD43,'シフト記号表（勤務時間帯）'!$C$6:$K$35,9,FALSE))</f>
        <v/>
      </c>
      <c r="AE44" s="243" t="str">
        <f>IF(AE43="","",VLOOKUP(AE43,'シフト記号表（勤務時間帯）'!$C$6:$K$35,9,FALSE))</f>
        <v/>
      </c>
      <c r="AF44" s="244" t="str">
        <f>IF(AF43="","",VLOOKUP(AF43,'シフト記号表（勤務時間帯）'!$C$6:$K$35,9,FALSE))</f>
        <v/>
      </c>
      <c r="AG44" s="242" t="str">
        <f>IF(AG43="","",VLOOKUP(AG43,'シフト記号表（勤務時間帯）'!$C$6:$K$35,9,FALSE))</f>
        <v/>
      </c>
      <c r="AH44" s="243" t="str">
        <f>IF(AH43="","",VLOOKUP(AH43,'シフト記号表（勤務時間帯）'!$C$6:$K$35,9,FALSE))</f>
        <v/>
      </c>
      <c r="AI44" s="243" t="str">
        <f>IF(AI43="","",VLOOKUP(AI43,'シフト記号表（勤務時間帯）'!$C$6:$K$35,9,FALSE))</f>
        <v/>
      </c>
      <c r="AJ44" s="243" t="str">
        <f>IF(AJ43="","",VLOOKUP(AJ43,'シフト記号表（勤務時間帯）'!$C$6:$K$35,9,FALSE))</f>
        <v/>
      </c>
      <c r="AK44" s="243" t="str">
        <f>IF(AK43="","",VLOOKUP(AK43,'シフト記号表（勤務時間帯）'!$C$6:$K$35,9,FALSE))</f>
        <v/>
      </c>
      <c r="AL44" s="243" t="str">
        <f>IF(AL43="","",VLOOKUP(AL43,'シフト記号表（勤務時間帯）'!$C$6:$K$35,9,FALSE))</f>
        <v/>
      </c>
      <c r="AM44" s="244" t="str">
        <f>IF(AM43="","",VLOOKUP(AM43,'シフト記号表（勤務時間帯）'!$C$6:$K$35,9,FALSE))</f>
        <v/>
      </c>
      <c r="AN44" s="242" t="str">
        <f>IF(AN43="","",VLOOKUP(AN43,'シフト記号表（勤務時間帯）'!$C$6:$K$35,9,FALSE))</f>
        <v/>
      </c>
      <c r="AO44" s="243" t="str">
        <f>IF(AO43="","",VLOOKUP(AO43,'シフト記号表（勤務時間帯）'!$C$6:$K$35,9,FALSE))</f>
        <v/>
      </c>
      <c r="AP44" s="243" t="str">
        <f>IF(AP43="","",VLOOKUP(AP43,'シフト記号表（勤務時間帯）'!$C$6:$K$35,9,FALSE))</f>
        <v/>
      </c>
      <c r="AQ44" s="243" t="str">
        <f>IF(AQ43="","",VLOOKUP(AQ43,'シフト記号表（勤務時間帯）'!$C$6:$K$35,9,FALSE))</f>
        <v/>
      </c>
      <c r="AR44" s="243" t="str">
        <f>IF(AR43="","",VLOOKUP(AR43,'シフト記号表（勤務時間帯）'!$C$6:$K$35,9,FALSE))</f>
        <v/>
      </c>
      <c r="AS44" s="243" t="str">
        <f>IF(AS43="","",VLOOKUP(AS43,'シフト記号表（勤務時間帯）'!$C$6:$K$35,9,FALSE))</f>
        <v/>
      </c>
      <c r="AT44" s="244" t="str">
        <f>IF(AT43="","",VLOOKUP(AT43,'シフト記号表（勤務時間帯）'!$C$6:$K$35,9,FALSE))</f>
        <v/>
      </c>
      <c r="AU44" s="242" t="str">
        <f>IF(AU43="","",VLOOKUP(AU43,'シフト記号表（勤務時間帯）'!$C$6:$K$35,9,FALSE))</f>
        <v/>
      </c>
      <c r="AV44" s="243" t="str">
        <f>IF(AV43="","",VLOOKUP(AV43,'シフト記号表（勤務時間帯）'!$C$6:$K$35,9,FALSE))</f>
        <v/>
      </c>
      <c r="AW44" s="243" t="str">
        <f>IF(AW43="","",VLOOKUP(AW43,'シフト記号表（勤務時間帯）'!$C$6:$K$35,9,FALSE))</f>
        <v/>
      </c>
      <c r="AX44" s="529">
        <f>IF($BB$3="４週",SUM(S44:AT44),IF($BB$3="暦月",SUM(S44:AW44),""))</f>
        <v>0</v>
      </c>
      <c r="AY44" s="530"/>
      <c r="AZ44" s="531">
        <f>IF($BB$3="４週",AX44/4,IF($BB$3="暦月",'通所型サービス別紙１（1枚版）'!AX44/('通所型サービス別紙１（1枚版）'!$BB$8/7),""))</f>
        <v>0</v>
      </c>
      <c r="BA44" s="532"/>
      <c r="BB44" s="520"/>
      <c r="BC44" s="521"/>
      <c r="BD44" s="521"/>
      <c r="BE44" s="521"/>
      <c r="BF44" s="522"/>
    </row>
    <row r="45" spans="2:58" ht="20.25" customHeight="1">
      <c r="B45" s="459"/>
      <c r="C45" s="546"/>
      <c r="D45" s="547"/>
      <c r="E45" s="548"/>
      <c r="F45" s="241">
        <f>C43</f>
        <v>0</v>
      </c>
      <c r="G45" s="550"/>
      <c r="H45" s="474"/>
      <c r="I45" s="475"/>
      <c r="J45" s="475"/>
      <c r="K45" s="476"/>
      <c r="L45" s="555"/>
      <c r="M45" s="556"/>
      <c r="N45" s="556"/>
      <c r="O45" s="557"/>
      <c r="P45" s="533" t="s">
        <v>139</v>
      </c>
      <c r="Q45" s="534"/>
      <c r="R45" s="535"/>
      <c r="S45" s="246" t="str">
        <f>IF(S43="","",VLOOKUP(S43,'シフト記号表（勤務時間帯）'!$C$6:$U$35,19,FALSE))</f>
        <v/>
      </c>
      <c r="T45" s="247" t="str">
        <f>IF(T43="","",VLOOKUP(T43,'シフト記号表（勤務時間帯）'!$C$6:$U$35,19,FALSE))</f>
        <v/>
      </c>
      <c r="U45" s="247" t="str">
        <f>IF(U43="","",VLOOKUP(U43,'シフト記号表（勤務時間帯）'!$C$6:$U$35,19,FALSE))</f>
        <v/>
      </c>
      <c r="V45" s="247" t="str">
        <f>IF(V43="","",VLOOKUP(V43,'シフト記号表（勤務時間帯）'!$C$6:$U$35,19,FALSE))</f>
        <v/>
      </c>
      <c r="W45" s="247" t="str">
        <f>IF(W43="","",VLOOKUP(W43,'シフト記号表（勤務時間帯）'!$C$6:$U$35,19,FALSE))</f>
        <v/>
      </c>
      <c r="X45" s="247" t="str">
        <f>IF(X43="","",VLOOKUP(X43,'シフト記号表（勤務時間帯）'!$C$6:$U$35,19,FALSE))</f>
        <v/>
      </c>
      <c r="Y45" s="248" t="str">
        <f>IF(Y43="","",VLOOKUP(Y43,'シフト記号表（勤務時間帯）'!$C$6:$U$35,19,FALSE))</f>
        <v/>
      </c>
      <c r="Z45" s="246" t="str">
        <f>IF(Z43="","",VLOOKUP(Z43,'シフト記号表（勤務時間帯）'!$C$6:$U$35,19,FALSE))</f>
        <v/>
      </c>
      <c r="AA45" s="247" t="str">
        <f>IF(AA43="","",VLOOKUP(AA43,'シフト記号表（勤務時間帯）'!$C$6:$U$35,19,FALSE))</f>
        <v/>
      </c>
      <c r="AB45" s="247" t="str">
        <f>IF(AB43="","",VLOOKUP(AB43,'シフト記号表（勤務時間帯）'!$C$6:$U$35,19,FALSE))</f>
        <v/>
      </c>
      <c r="AC45" s="247" t="str">
        <f>IF(AC43="","",VLOOKUP(AC43,'シフト記号表（勤務時間帯）'!$C$6:$U$35,19,FALSE))</f>
        <v/>
      </c>
      <c r="AD45" s="247" t="str">
        <f>IF(AD43="","",VLOOKUP(AD43,'シフト記号表（勤務時間帯）'!$C$6:$U$35,19,FALSE))</f>
        <v/>
      </c>
      <c r="AE45" s="247" t="str">
        <f>IF(AE43="","",VLOOKUP(AE43,'シフト記号表（勤務時間帯）'!$C$6:$U$35,19,FALSE))</f>
        <v/>
      </c>
      <c r="AF45" s="248" t="str">
        <f>IF(AF43="","",VLOOKUP(AF43,'シフト記号表（勤務時間帯）'!$C$6:$U$35,19,FALSE))</f>
        <v/>
      </c>
      <c r="AG45" s="246" t="str">
        <f>IF(AG43="","",VLOOKUP(AG43,'シフト記号表（勤務時間帯）'!$C$6:$U$35,19,FALSE))</f>
        <v/>
      </c>
      <c r="AH45" s="247" t="str">
        <f>IF(AH43="","",VLOOKUP(AH43,'シフト記号表（勤務時間帯）'!$C$6:$U$35,19,FALSE))</f>
        <v/>
      </c>
      <c r="AI45" s="247" t="str">
        <f>IF(AI43="","",VLOOKUP(AI43,'シフト記号表（勤務時間帯）'!$C$6:$U$35,19,FALSE))</f>
        <v/>
      </c>
      <c r="AJ45" s="247" t="str">
        <f>IF(AJ43="","",VLOOKUP(AJ43,'シフト記号表（勤務時間帯）'!$C$6:$U$35,19,FALSE))</f>
        <v/>
      </c>
      <c r="AK45" s="247" t="str">
        <f>IF(AK43="","",VLOOKUP(AK43,'シフト記号表（勤務時間帯）'!$C$6:$U$35,19,FALSE))</f>
        <v/>
      </c>
      <c r="AL45" s="247" t="str">
        <f>IF(AL43="","",VLOOKUP(AL43,'シフト記号表（勤務時間帯）'!$C$6:$U$35,19,FALSE))</f>
        <v/>
      </c>
      <c r="AM45" s="248" t="str">
        <f>IF(AM43="","",VLOOKUP(AM43,'シフト記号表（勤務時間帯）'!$C$6:$U$35,19,FALSE))</f>
        <v/>
      </c>
      <c r="AN45" s="246" t="str">
        <f>IF(AN43="","",VLOOKUP(AN43,'シフト記号表（勤務時間帯）'!$C$6:$U$35,19,FALSE))</f>
        <v/>
      </c>
      <c r="AO45" s="247" t="str">
        <f>IF(AO43="","",VLOOKUP(AO43,'シフト記号表（勤務時間帯）'!$C$6:$U$35,19,FALSE))</f>
        <v/>
      </c>
      <c r="AP45" s="247" t="str">
        <f>IF(AP43="","",VLOOKUP(AP43,'シフト記号表（勤務時間帯）'!$C$6:$U$35,19,FALSE))</f>
        <v/>
      </c>
      <c r="AQ45" s="247" t="str">
        <f>IF(AQ43="","",VLOOKUP(AQ43,'シフト記号表（勤務時間帯）'!$C$6:$U$35,19,FALSE))</f>
        <v/>
      </c>
      <c r="AR45" s="247" t="str">
        <f>IF(AR43="","",VLOOKUP(AR43,'シフト記号表（勤務時間帯）'!$C$6:$U$35,19,FALSE))</f>
        <v/>
      </c>
      <c r="AS45" s="247" t="str">
        <f>IF(AS43="","",VLOOKUP(AS43,'シフト記号表（勤務時間帯）'!$C$6:$U$35,19,FALSE))</f>
        <v/>
      </c>
      <c r="AT45" s="248" t="str">
        <f>IF(AT43="","",VLOOKUP(AT43,'シフト記号表（勤務時間帯）'!$C$6:$U$35,19,FALSE))</f>
        <v/>
      </c>
      <c r="AU45" s="246" t="str">
        <f>IF(AU43="","",VLOOKUP(AU43,'シフト記号表（勤務時間帯）'!$C$6:$U$35,19,FALSE))</f>
        <v/>
      </c>
      <c r="AV45" s="247" t="str">
        <f>IF(AV43="","",VLOOKUP(AV43,'シフト記号表（勤務時間帯）'!$C$6:$U$35,19,FALSE))</f>
        <v/>
      </c>
      <c r="AW45" s="247" t="str">
        <f>IF(AW43="","",VLOOKUP(AW43,'シフト記号表（勤務時間帯）'!$C$6:$U$35,19,FALSE))</f>
        <v/>
      </c>
      <c r="AX45" s="536">
        <f>IF($BB$3="４週",SUM(S45:AT45),IF($BB$3="暦月",SUM(S45:AW45),""))</f>
        <v>0</v>
      </c>
      <c r="AY45" s="537"/>
      <c r="AZ45" s="538">
        <f>IF($BB$3="４週",AX45/4,IF($BB$3="暦月",'通所型サービス別紙１（1枚版）'!AX45/('通所型サービス別紙１（1枚版）'!$BB$8/7),""))</f>
        <v>0</v>
      </c>
      <c r="BA45" s="539"/>
      <c r="BB45" s="523"/>
      <c r="BC45" s="524"/>
      <c r="BD45" s="524"/>
      <c r="BE45" s="524"/>
      <c r="BF45" s="525"/>
    </row>
    <row r="46" spans="2:58" ht="20.25" customHeight="1">
      <c r="B46" s="459">
        <f>B43+1</f>
        <v>9</v>
      </c>
      <c r="C46" s="540"/>
      <c r="D46" s="541"/>
      <c r="E46" s="542"/>
      <c r="F46" s="249"/>
      <c r="G46" s="549"/>
      <c r="H46" s="551"/>
      <c r="I46" s="475"/>
      <c r="J46" s="475"/>
      <c r="K46" s="476"/>
      <c r="L46" s="552"/>
      <c r="M46" s="553"/>
      <c r="N46" s="553"/>
      <c r="O46" s="554"/>
      <c r="P46" s="558" t="s">
        <v>137</v>
      </c>
      <c r="Q46" s="559"/>
      <c r="R46" s="560"/>
      <c r="S46" s="238"/>
      <c r="T46" s="239"/>
      <c r="U46" s="239"/>
      <c r="V46" s="239"/>
      <c r="W46" s="239"/>
      <c r="X46" s="239"/>
      <c r="Y46" s="240"/>
      <c r="Z46" s="238"/>
      <c r="AA46" s="239"/>
      <c r="AB46" s="239"/>
      <c r="AC46" s="239"/>
      <c r="AD46" s="239"/>
      <c r="AE46" s="239"/>
      <c r="AF46" s="240"/>
      <c r="AG46" s="238"/>
      <c r="AH46" s="239"/>
      <c r="AI46" s="239"/>
      <c r="AJ46" s="239"/>
      <c r="AK46" s="239"/>
      <c r="AL46" s="239"/>
      <c r="AM46" s="240"/>
      <c r="AN46" s="238"/>
      <c r="AO46" s="239"/>
      <c r="AP46" s="239"/>
      <c r="AQ46" s="239"/>
      <c r="AR46" s="239"/>
      <c r="AS46" s="239"/>
      <c r="AT46" s="240"/>
      <c r="AU46" s="238"/>
      <c r="AV46" s="239"/>
      <c r="AW46" s="239"/>
      <c r="AX46" s="561"/>
      <c r="AY46" s="562"/>
      <c r="AZ46" s="563"/>
      <c r="BA46" s="564"/>
      <c r="BB46" s="565"/>
      <c r="BC46" s="566"/>
      <c r="BD46" s="566"/>
      <c r="BE46" s="566"/>
      <c r="BF46" s="567"/>
    </row>
    <row r="47" spans="2:58" ht="20.25" customHeight="1">
      <c r="B47" s="459"/>
      <c r="C47" s="543"/>
      <c r="D47" s="544"/>
      <c r="E47" s="545"/>
      <c r="F47" s="241"/>
      <c r="G47" s="470"/>
      <c r="H47" s="474"/>
      <c r="I47" s="475"/>
      <c r="J47" s="475"/>
      <c r="K47" s="476"/>
      <c r="L47" s="480"/>
      <c r="M47" s="481"/>
      <c r="N47" s="481"/>
      <c r="O47" s="482"/>
      <c r="P47" s="526" t="s">
        <v>138</v>
      </c>
      <c r="Q47" s="527"/>
      <c r="R47" s="528"/>
      <c r="S47" s="242" t="str">
        <f>IF(S46="","",VLOOKUP(S46,'シフト記号表（勤務時間帯）'!$C$6:$K$35,9,FALSE))</f>
        <v/>
      </c>
      <c r="T47" s="243" t="str">
        <f>IF(T46="","",VLOOKUP(T46,'シフト記号表（勤務時間帯）'!$C$6:$K$35,9,FALSE))</f>
        <v/>
      </c>
      <c r="U47" s="243" t="str">
        <f>IF(U46="","",VLOOKUP(U46,'シフト記号表（勤務時間帯）'!$C$6:$K$35,9,FALSE))</f>
        <v/>
      </c>
      <c r="V47" s="243" t="str">
        <f>IF(V46="","",VLOOKUP(V46,'シフト記号表（勤務時間帯）'!$C$6:$K$35,9,FALSE))</f>
        <v/>
      </c>
      <c r="W47" s="243" t="str">
        <f>IF(W46="","",VLOOKUP(W46,'シフト記号表（勤務時間帯）'!$C$6:$K$35,9,FALSE))</f>
        <v/>
      </c>
      <c r="X47" s="243" t="str">
        <f>IF(X46="","",VLOOKUP(X46,'シフト記号表（勤務時間帯）'!$C$6:$K$35,9,FALSE))</f>
        <v/>
      </c>
      <c r="Y47" s="244" t="str">
        <f>IF(Y46="","",VLOOKUP(Y46,'シフト記号表（勤務時間帯）'!$C$6:$K$35,9,FALSE))</f>
        <v/>
      </c>
      <c r="Z47" s="242" t="str">
        <f>IF(Z46="","",VLOOKUP(Z46,'シフト記号表（勤務時間帯）'!$C$6:$K$35,9,FALSE))</f>
        <v/>
      </c>
      <c r="AA47" s="243" t="str">
        <f>IF(AA46="","",VLOOKUP(AA46,'シフト記号表（勤務時間帯）'!$C$6:$K$35,9,FALSE))</f>
        <v/>
      </c>
      <c r="AB47" s="243" t="str">
        <f>IF(AB46="","",VLOOKUP(AB46,'シフト記号表（勤務時間帯）'!$C$6:$K$35,9,FALSE))</f>
        <v/>
      </c>
      <c r="AC47" s="243" t="str">
        <f>IF(AC46="","",VLOOKUP(AC46,'シフト記号表（勤務時間帯）'!$C$6:$K$35,9,FALSE))</f>
        <v/>
      </c>
      <c r="AD47" s="243" t="str">
        <f>IF(AD46="","",VLOOKUP(AD46,'シフト記号表（勤務時間帯）'!$C$6:$K$35,9,FALSE))</f>
        <v/>
      </c>
      <c r="AE47" s="243" t="str">
        <f>IF(AE46="","",VLOOKUP(AE46,'シフト記号表（勤務時間帯）'!$C$6:$K$35,9,FALSE))</f>
        <v/>
      </c>
      <c r="AF47" s="244" t="str">
        <f>IF(AF46="","",VLOOKUP(AF46,'シフト記号表（勤務時間帯）'!$C$6:$K$35,9,FALSE))</f>
        <v/>
      </c>
      <c r="AG47" s="242" t="str">
        <f>IF(AG46="","",VLOOKUP(AG46,'シフト記号表（勤務時間帯）'!$C$6:$K$35,9,FALSE))</f>
        <v/>
      </c>
      <c r="AH47" s="243" t="str">
        <f>IF(AH46="","",VLOOKUP(AH46,'シフト記号表（勤務時間帯）'!$C$6:$K$35,9,FALSE))</f>
        <v/>
      </c>
      <c r="AI47" s="243" t="str">
        <f>IF(AI46="","",VLOOKUP(AI46,'シフト記号表（勤務時間帯）'!$C$6:$K$35,9,FALSE))</f>
        <v/>
      </c>
      <c r="AJ47" s="243" t="str">
        <f>IF(AJ46="","",VLOOKUP(AJ46,'シフト記号表（勤務時間帯）'!$C$6:$K$35,9,FALSE))</f>
        <v/>
      </c>
      <c r="AK47" s="243" t="str">
        <f>IF(AK46="","",VLOOKUP(AK46,'シフト記号表（勤務時間帯）'!$C$6:$K$35,9,FALSE))</f>
        <v/>
      </c>
      <c r="AL47" s="243" t="str">
        <f>IF(AL46="","",VLOOKUP(AL46,'シフト記号表（勤務時間帯）'!$C$6:$K$35,9,FALSE))</f>
        <v/>
      </c>
      <c r="AM47" s="244" t="str">
        <f>IF(AM46="","",VLOOKUP(AM46,'シフト記号表（勤務時間帯）'!$C$6:$K$35,9,FALSE))</f>
        <v/>
      </c>
      <c r="AN47" s="242" t="str">
        <f>IF(AN46="","",VLOOKUP(AN46,'シフト記号表（勤務時間帯）'!$C$6:$K$35,9,FALSE))</f>
        <v/>
      </c>
      <c r="AO47" s="243" t="str">
        <f>IF(AO46="","",VLOOKUP(AO46,'シフト記号表（勤務時間帯）'!$C$6:$K$35,9,FALSE))</f>
        <v/>
      </c>
      <c r="AP47" s="243" t="str">
        <f>IF(AP46="","",VLOOKUP(AP46,'シフト記号表（勤務時間帯）'!$C$6:$K$35,9,FALSE))</f>
        <v/>
      </c>
      <c r="AQ47" s="243" t="str">
        <f>IF(AQ46="","",VLOOKUP(AQ46,'シフト記号表（勤務時間帯）'!$C$6:$K$35,9,FALSE))</f>
        <v/>
      </c>
      <c r="AR47" s="243" t="str">
        <f>IF(AR46="","",VLOOKUP(AR46,'シフト記号表（勤務時間帯）'!$C$6:$K$35,9,FALSE))</f>
        <v/>
      </c>
      <c r="AS47" s="243" t="str">
        <f>IF(AS46="","",VLOOKUP(AS46,'シフト記号表（勤務時間帯）'!$C$6:$K$35,9,FALSE))</f>
        <v/>
      </c>
      <c r="AT47" s="244" t="str">
        <f>IF(AT46="","",VLOOKUP(AT46,'シフト記号表（勤務時間帯）'!$C$6:$K$35,9,FALSE))</f>
        <v/>
      </c>
      <c r="AU47" s="242" t="str">
        <f>IF(AU46="","",VLOOKUP(AU46,'シフト記号表（勤務時間帯）'!$C$6:$K$35,9,FALSE))</f>
        <v/>
      </c>
      <c r="AV47" s="243" t="str">
        <f>IF(AV46="","",VLOOKUP(AV46,'シフト記号表（勤務時間帯）'!$C$6:$K$35,9,FALSE))</f>
        <v/>
      </c>
      <c r="AW47" s="243" t="str">
        <f>IF(AW46="","",VLOOKUP(AW46,'シフト記号表（勤務時間帯）'!$C$6:$K$35,9,FALSE))</f>
        <v/>
      </c>
      <c r="AX47" s="529">
        <f>IF($BB$3="４週",SUM(S47:AT47),IF($BB$3="暦月",SUM(S47:AW47),""))</f>
        <v>0</v>
      </c>
      <c r="AY47" s="530"/>
      <c r="AZ47" s="531">
        <f>IF($BB$3="４週",AX47/4,IF($BB$3="暦月",'通所型サービス別紙１（1枚版）'!AX47/('通所型サービス別紙１（1枚版）'!$BB$8/7),""))</f>
        <v>0</v>
      </c>
      <c r="BA47" s="532"/>
      <c r="BB47" s="520"/>
      <c r="BC47" s="521"/>
      <c r="BD47" s="521"/>
      <c r="BE47" s="521"/>
      <c r="BF47" s="522"/>
    </row>
    <row r="48" spans="2:58" ht="20.25" customHeight="1">
      <c r="B48" s="459"/>
      <c r="C48" s="546"/>
      <c r="D48" s="547"/>
      <c r="E48" s="548"/>
      <c r="F48" s="241">
        <f>C46</f>
        <v>0</v>
      </c>
      <c r="G48" s="550"/>
      <c r="H48" s="474"/>
      <c r="I48" s="475"/>
      <c r="J48" s="475"/>
      <c r="K48" s="476"/>
      <c r="L48" s="555"/>
      <c r="M48" s="556"/>
      <c r="N48" s="556"/>
      <c r="O48" s="557"/>
      <c r="P48" s="533" t="s">
        <v>139</v>
      </c>
      <c r="Q48" s="534"/>
      <c r="R48" s="535"/>
      <c r="S48" s="246" t="str">
        <f>IF(S46="","",VLOOKUP(S46,'シフト記号表（勤務時間帯）'!$C$6:$U$35,19,FALSE))</f>
        <v/>
      </c>
      <c r="T48" s="247" t="str">
        <f>IF(T46="","",VLOOKUP(T46,'シフト記号表（勤務時間帯）'!$C$6:$U$35,19,FALSE))</f>
        <v/>
      </c>
      <c r="U48" s="247" t="str">
        <f>IF(U46="","",VLOOKUP(U46,'シフト記号表（勤務時間帯）'!$C$6:$U$35,19,FALSE))</f>
        <v/>
      </c>
      <c r="V48" s="247" t="str">
        <f>IF(V46="","",VLOOKUP(V46,'シフト記号表（勤務時間帯）'!$C$6:$U$35,19,FALSE))</f>
        <v/>
      </c>
      <c r="W48" s="247" t="str">
        <f>IF(W46="","",VLOOKUP(W46,'シフト記号表（勤務時間帯）'!$C$6:$U$35,19,FALSE))</f>
        <v/>
      </c>
      <c r="X48" s="247" t="str">
        <f>IF(X46="","",VLOOKUP(X46,'シフト記号表（勤務時間帯）'!$C$6:$U$35,19,FALSE))</f>
        <v/>
      </c>
      <c r="Y48" s="248" t="str">
        <f>IF(Y46="","",VLOOKUP(Y46,'シフト記号表（勤務時間帯）'!$C$6:$U$35,19,FALSE))</f>
        <v/>
      </c>
      <c r="Z48" s="246" t="str">
        <f>IF(Z46="","",VLOOKUP(Z46,'シフト記号表（勤務時間帯）'!$C$6:$U$35,19,FALSE))</f>
        <v/>
      </c>
      <c r="AA48" s="247" t="str">
        <f>IF(AA46="","",VLOOKUP(AA46,'シフト記号表（勤務時間帯）'!$C$6:$U$35,19,FALSE))</f>
        <v/>
      </c>
      <c r="AB48" s="247" t="str">
        <f>IF(AB46="","",VLOOKUP(AB46,'シフト記号表（勤務時間帯）'!$C$6:$U$35,19,FALSE))</f>
        <v/>
      </c>
      <c r="AC48" s="247" t="str">
        <f>IF(AC46="","",VLOOKUP(AC46,'シフト記号表（勤務時間帯）'!$C$6:$U$35,19,FALSE))</f>
        <v/>
      </c>
      <c r="AD48" s="247" t="str">
        <f>IF(AD46="","",VLOOKUP(AD46,'シフト記号表（勤務時間帯）'!$C$6:$U$35,19,FALSE))</f>
        <v/>
      </c>
      <c r="AE48" s="247" t="str">
        <f>IF(AE46="","",VLOOKUP(AE46,'シフト記号表（勤務時間帯）'!$C$6:$U$35,19,FALSE))</f>
        <v/>
      </c>
      <c r="AF48" s="248" t="str">
        <f>IF(AF46="","",VLOOKUP(AF46,'シフト記号表（勤務時間帯）'!$C$6:$U$35,19,FALSE))</f>
        <v/>
      </c>
      <c r="AG48" s="246" t="str">
        <f>IF(AG46="","",VLOOKUP(AG46,'シフト記号表（勤務時間帯）'!$C$6:$U$35,19,FALSE))</f>
        <v/>
      </c>
      <c r="AH48" s="247" t="str">
        <f>IF(AH46="","",VLOOKUP(AH46,'シフト記号表（勤務時間帯）'!$C$6:$U$35,19,FALSE))</f>
        <v/>
      </c>
      <c r="AI48" s="247" t="str">
        <f>IF(AI46="","",VLOOKUP(AI46,'シフト記号表（勤務時間帯）'!$C$6:$U$35,19,FALSE))</f>
        <v/>
      </c>
      <c r="AJ48" s="247" t="str">
        <f>IF(AJ46="","",VLOOKUP(AJ46,'シフト記号表（勤務時間帯）'!$C$6:$U$35,19,FALSE))</f>
        <v/>
      </c>
      <c r="AK48" s="247" t="str">
        <f>IF(AK46="","",VLOOKUP(AK46,'シフト記号表（勤務時間帯）'!$C$6:$U$35,19,FALSE))</f>
        <v/>
      </c>
      <c r="AL48" s="247" t="str">
        <f>IF(AL46="","",VLOOKUP(AL46,'シフト記号表（勤務時間帯）'!$C$6:$U$35,19,FALSE))</f>
        <v/>
      </c>
      <c r="AM48" s="248" t="str">
        <f>IF(AM46="","",VLOOKUP(AM46,'シフト記号表（勤務時間帯）'!$C$6:$U$35,19,FALSE))</f>
        <v/>
      </c>
      <c r="AN48" s="246" t="str">
        <f>IF(AN46="","",VLOOKUP(AN46,'シフト記号表（勤務時間帯）'!$C$6:$U$35,19,FALSE))</f>
        <v/>
      </c>
      <c r="AO48" s="247" t="str">
        <f>IF(AO46="","",VLOOKUP(AO46,'シフト記号表（勤務時間帯）'!$C$6:$U$35,19,FALSE))</f>
        <v/>
      </c>
      <c r="AP48" s="247" t="str">
        <f>IF(AP46="","",VLOOKUP(AP46,'シフト記号表（勤務時間帯）'!$C$6:$U$35,19,FALSE))</f>
        <v/>
      </c>
      <c r="AQ48" s="247" t="str">
        <f>IF(AQ46="","",VLOOKUP(AQ46,'シフト記号表（勤務時間帯）'!$C$6:$U$35,19,FALSE))</f>
        <v/>
      </c>
      <c r="AR48" s="247" t="str">
        <f>IF(AR46="","",VLOOKUP(AR46,'シフト記号表（勤務時間帯）'!$C$6:$U$35,19,FALSE))</f>
        <v/>
      </c>
      <c r="AS48" s="247" t="str">
        <f>IF(AS46="","",VLOOKUP(AS46,'シフト記号表（勤務時間帯）'!$C$6:$U$35,19,FALSE))</f>
        <v/>
      </c>
      <c r="AT48" s="248" t="str">
        <f>IF(AT46="","",VLOOKUP(AT46,'シフト記号表（勤務時間帯）'!$C$6:$U$35,19,FALSE))</f>
        <v/>
      </c>
      <c r="AU48" s="246" t="str">
        <f>IF(AU46="","",VLOOKUP(AU46,'シフト記号表（勤務時間帯）'!$C$6:$U$35,19,FALSE))</f>
        <v/>
      </c>
      <c r="AV48" s="247" t="str">
        <f>IF(AV46="","",VLOOKUP(AV46,'シフト記号表（勤務時間帯）'!$C$6:$U$35,19,FALSE))</f>
        <v/>
      </c>
      <c r="AW48" s="247" t="str">
        <f>IF(AW46="","",VLOOKUP(AW46,'シフト記号表（勤務時間帯）'!$C$6:$U$35,19,FALSE))</f>
        <v/>
      </c>
      <c r="AX48" s="536">
        <f>IF($BB$3="４週",SUM(S48:AT48),IF($BB$3="暦月",SUM(S48:AW48),""))</f>
        <v>0</v>
      </c>
      <c r="AY48" s="537"/>
      <c r="AZ48" s="538">
        <f>IF($BB$3="４週",AX48/4,IF($BB$3="暦月",'通所型サービス別紙１（1枚版）'!AX48/('通所型サービス別紙１（1枚版）'!$BB$8/7),""))</f>
        <v>0</v>
      </c>
      <c r="BA48" s="539"/>
      <c r="BB48" s="523"/>
      <c r="BC48" s="524"/>
      <c r="BD48" s="524"/>
      <c r="BE48" s="524"/>
      <c r="BF48" s="525"/>
    </row>
    <row r="49" spans="2:58" ht="20.25" customHeight="1">
      <c r="B49" s="459">
        <f>B46+1</f>
        <v>10</v>
      </c>
      <c r="C49" s="540"/>
      <c r="D49" s="541"/>
      <c r="E49" s="542"/>
      <c r="F49" s="249"/>
      <c r="G49" s="549"/>
      <c r="H49" s="551"/>
      <c r="I49" s="475"/>
      <c r="J49" s="475"/>
      <c r="K49" s="476"/>
      <c r="L49" s="552"/>
      <c r="M49" s="553"/>
      <c r="N49" s="553"/>
      <c r="O49" s="554"/>
      <c r="P49" s="558" t="s">
        <v>137</v>
      </c>
      <c r="Q49" s="559"/>
      <c r="R49" s="560"/>
      <c r="S49" s="238"/>
      <c r="T49" s="239"/>
      <c r="U49" s="239"/>
      <c r="V49" s="239"/>
      <c r="W49" s="239"/>
      <c r="X49" s="239"/>
      <c r="Y49" s="240"/>
      <c r="Z49" s="238"/>
      <c r="AA49" s="239"/>
      <c r="AB49" s="239"/>
      <c r="AC49" s="239"/>
      <c r="AD49" s="239"/>
      <c r="AE49" s="239"/>
      <c r="AF49" s="240"/>
      <c r="AG49" s="238"/>
      <c r="AH49" s="239"/>
      <c r="AI49" s="239"/>
      <c r="AJ49" s="239"/>
      <c r="AK49" s="239"/>
      <c r="AL49" s="239"/>
      <c r="AM49" s="240"/>
      <c r="AN49" s="238"/>
      <c r="AO49" s="239"/>
      <c r="AP49" s="239"/>
      <c r="AQ49" s="239"/>
      <c r="AR49" s="239"/>
      <c r="AS49" s="239"/>
      <c r="AT49" s="240"/>
      <c r="AU49" s="238"/>
      <c r="AV49" s="239"/>
      <c r="AW49" s="239"/>
      <c r="AX49" s="561"/>
      <c r="AY49" s="562"/>
      <c r="AZ49" s="563"/>
      <c r="BA49" s="564"/>
      <c r="BB49" s="565"/>
      <c r="BC49" s="566"/>
      <c r="BD49" s="566"/>
      <c r="BE49" s="566"/>
      <c r="BF49" s="567"/>
    </row>
    <row r="50" spans="2:58" ht="20.25" customHeight="1">
      <c r="B50" s="459"/>
      <c r="C50" s="543"/>
      <c r="D50" s="544"/>
      <c r="E50" s="545"/>
      <c r="F50" s="241"/>
      <c r="G50" s="470"/>
      <c r="H50" s="474"/>
      <c r="I50" s="475"/>
      <c r="J50" s="475"/>
      <c r="K50" s="476"/>
      <c r="L50" s="480"/>
      <c r="M50" s="481"/>
      <c r="N50" s="481"/>
      <c r="O50" s="482"/>
      <c r="P50" s="526" t="s">
        <v>138</v>
      </c>
      <c r="Q50" s="527"/>
      <c r="R50" s="528"/>
      <c r="S50" s="242" t="str">
        <f>IF(S49="","",VLOOKUP(S49,'シフト記号表（勤務時間帯）'!$C$6:$K$35,9,FALSE))</f>
        <v/>
      </c>
      <c r="T50" s="243" t="str">
        <f>IF(T49="","",VLOOKUP(T49,'シフト記号表（勤務時間帯）'!$C$6:$K$35,9,FALSE))</f>
        <v/>
      </c>
      <c r="U50" s="243" t="str">
        <f>IF(U49="","",VLOOKUP(U49,'シフト記号表（勤務時間帯）'!$C$6:$K$35,9,FALSE))</f>
        <v/>
      </c>
      <c r="V50" s="243" t="str">
        <f>IF(V49="","",VLOOKUP(V49,'シフト記号表（勤務時間帯）'!$C$6:$K$35,9,FALSE))</f>
        <v/>
      </c>
      <c r="W50" s="243" t="str">
        <f>IF(W49="","",VLOOKUP(W49,'シフト記号表（勤務時間帯）'!$C$6:$K$35,9,FALSE))</f>
        <v/>
      </c>
      <c r="X50" s="243" t="str">
        <f>IF(X49="","",VLOOKUP(X49,'シフト記号表（勤務時間帯）'!$C$6:$K$35,9,FALSE))</f>
        <v/>
      </c>
      <c r="Y50" s="244" t="str">
        <f>IF(Y49="","",VLOOKUP(Y49,'シフト記号表（勤務時間帯）'!$C$6:$K$35,9,FALSE))</f>
        <v/>
      </c>
      <c r="Z50" s="242" t="str">
        <f>IF(Z49="","",VLOOKUP(Z49,'シフト記号表（勤務時間帯）'!$C$6:$K$35,9,FALSE))</f>
        <v/>
      </c>
      <c r="AA50" s="243" t="str">
        <f>IF(AA49="","",VLOOKUP(AA49,'シフト記号表（勤務時間帯）'!$C$6:$K$35,9,FALSE))</f>
        <v/>
      </c>
      <c r="AB50" s="243" t="str">
        <f>IF(AB49="","",VLOOKUP(AB49,'シフト記号表（勤務時間帯）'!$C$6:$K$35,9,FALSE))</f>
        <v/>
      </c>
      <c r="AC50" s="243" t="str">
        <f>IF(AC49="","",VLOOKUP(AC49,'シフト記号表（勤務時間帯）'!$C$6:$K$35,9,FALSE))</f>
        <v/>
      </c>
      <c r="AD50" s="243" t="str">
        <f>IF(AD49="","",VLOOKUP(AD49,'シフト記号表（勤務時間帯）'!$C$6:$K$35,9,FALSE))</f>
        <v/>
      </c>
      <c r="AE50" s="243" t="str">
        <f>IF(AE49="","",VLOOKUP(AE49,'シフト記号表（勤務時間帯）'!$C$6:$K$35,9,FALSE))</f>
        <v/>
      </c>
      <c r="AF50" s="244" t="str">
        <f>IF(AF49="","",VLOOKUP(AF49,'シフト記号表（勤務時間帯）'!$C$6:$K$35,9,FALSE))</f>
        <v/>
      </c>
      <c r="AG50" s="242" t="str">
        <f>IF(AG49="","",VLOOKUP(AG49,'シフト記号表（勤務時間帯）'!$C$6:$K$35,9,FALSE))</f>
        <v/>
      </c>
      <c r="AH50" s="243" t="str">
        <f>IF(AH49="","",VLOOKUP(AH49,'シフト記号表（勤務時間帯）'!$C$6:$K$35,9,FALSE))</f>
        <v/>
      </c>
      <c r="AI50" s="243" t="str">
        <f>IF(AI49="","",VLOOKUP(AI49,'シフト記号表（勤務時間帯）'!$C$6:$K$35,9,FALSE))</f>
        <v/>
      </c>
      <c r="AJ50" s="243" t="str">
        <f>IF(AJ49="","",VLOOKUP(AJ49,'シフト記号表（勤務時間帯）'!$C$6:$K$35,9,FALSE))</f>
        <v/>
      </c>
      <c r="AK50" s="243" t="str">
        <f>IF(AK49="","",VLOOKUP(AK49,'シフト記号表（勤務時間帯）'!$C$6:$K$35,9,FALSE))</f>
        <v/>
      </c>
      <c r="AL50" s="243" t="str">
        <f>IF(AL49="","",VLOOKUP(AL49,'シフト記号表（勤務時間帯）'!$C$6:$K$35,9,FALSE))</f>
        <v/>
      </c>
      <c r="AM50" s="244" t="str">
        <f>IF(AM49="","",VLOOKUP(AM49,'シフト記号表（勤務時間帯）'!$C$6:$K$35,9,FALSE))</f>
        <v/>
      </c>
      <c r="AN50" s="242" t="str">
        <f>IF(AN49="","",VLOOKUP(AN49,'シフト記号表（勤務時間帯）'!$C$6:$K$35,9,FALSE))</f>
        <v/>
      </c>
      <c r="AO50" s="243" t="str">
        <f>IF(AO49="","",VLOOKUP(AO49,'シフト記号表（勤務時間帯）'!$C$6:$K$35,9,FALSE))</f>
        <v/>
      </c>
      <c r="AP50" s="243" t="str">
        <f>IF(AP49="","",VLOOKUP(AP49,'シフト記号表（勤務時間帯）'!$C$6:$K$35,9,FALSE))</f>
        <v/>
      </c>
      <c r="AQ50" s="243" t="str">
        <f>IF(AQ49="","",VLOOKUP(AQ49,'シフト記号表（勤務時間帯）'!$C$6:$K$35,9,FALSE))</f>
        <v/>
      </c>
      <c r="AR50" s="243" t="str">
        <f>IF(AR49="","",VLOOKUP(AR49,'シフト記号表（勤務時間帯）'!$C$6:$K$35,9,FALSE))</f>
        <v/>
      </c>
      <c r="AS50" s="243" t="str">
        <f>IF(AS49="","",VLOOKUP(AS49,'シフト記号表（勤務時間帯）'!$C$6:$K$35,9,FALSE))</f>
        <v/>
      </c>
      <c r="AT50" s="244" t="str">
        <f>IF(AT49="","",VLOOKUP(AT49,'シフト記号表（勤務時間帯）'!$C$6:$K$35,9,FALSE))</f>
        <v/>
      </c>
      <c r="AU50" s="242" t="str">
        <f>IF(AU49="","",VLOOKUP(AU49,'シフト記号表（勤務時間帯）'!$C$6:$K$35,9,FALSE))</f>
        <v/>
      </c>
      <c r="AV50" s="243" t="str">
        <f>IF(AV49="","",VLOOKUP(AV49,'シフト記号表（勤務時間帯）'!$C$6:$K$35,9,FALSE))</f>
        <v/>
      </c>
      <c r="AW50" s="243" t="str">
        <f>IF(AW49="","",VLOOKUP(AW49,'シフト記号表（勤務時間帯）'!$C$6:$K$35,9,FALSE))</f>
        <v/>
      </c>
      <c r="AX50" s="529">
        <f>IF($BB$3="４週",SUM(S50:AT50),IF($BB$3="暦月",SUM(S50:AW50),""))</f>
        <v>0</v>
      </c>
      <c r="AY50" s="530"/>
      <c r="AZ50" s="531">
        <f>IF($BB$3="４週",AX50/4,IF($BB$3="暦月",'通所型サービス別紙１（1枚版）'!AX50/('通所型サービス別紙１（1枚版）'!$BB$8/7),""))</f>
        <v>0</v>
      </c>
      <c r="BA50" s="532"/>
      <c r="BB50" s="520"/>
      <c r="BC50" s="521"/>
      <c r="BD50" s="521"/>
      <c r="BE50" s="521"/>
      <c r="BF50" s="522"/>
    </row>
    <row r="51" spans="2:58" ht="20.25" customHeight="1">
      <c r="B51" s="459"/>
      <c r="C51" s="546"/>
      <c r="D51" s="547"/>
      <c r="E51" s="548"/>
      <c r="F51" s="241">
        <f>C49</f>
        <v>0</v>
      </c>
      <c r="G51" s="550"/>
      <c r="H51" s="474"/>
      <c r="I51" s="475"/>
      <c r="J51" s="475"/>
      <c r="K51" s="476"/>
      <c r="L51" s="555"/>
      <c r="M51" s="556"/>
      <c r="N51" s="556"/>
      <c r="O51" s="557"/>
      <c r="P51" s="533" t="s">
        <v>139</v>
      </c>
      <c r="Q51" s="534"/>
      <c r="R51" s="535"/>
      <c r="S51" s="246" t="str">
        <f>IF(S49="","",VLOOKUP(S49,'シフト記号表（勤務時間帯）'!$C$6:$U$35,19,FALSE))</f>
        <v/>
      </c>
      <c r="T51" s="247" t="str">
        <f>IF(T49="","",VLOOKUP(T49,'シフト記号表（勤務時間帯）'!$C$6:$U$35,19,FALSE))</f>
        <v/>
      </c>
      <c r="U51" s="247" t="str">
        <f>IF(U49="","",VLOOKUP(U49,'シフト記号表（勤務時間帯）'!$C$6:$U$35,19,FALSE))</f>
        <v/>
      </c>
      <c r="V51" s="247" t="str">
        <f>IF(V49="","",VLOOKUP(V49,'シフト記号表（勤務時間帯）'!$C$6:$U$35,19,FALSE))</f>
        <v/>
      </c>
      <c r="W51" s="247" t="str">
        <f>IF(W49="","",VLOOKUP(W49,'シフト記号表（勤務時間帯）'!$C$6:$U$35,19,FALSE))</f>
        <v/>
      </c>
      <c r="X51" s="247" t="str">
        <f>IF(X49="","",VLOOKUP(X49,'シフト記号表（勤務時間帯）'!$C$6:$U$35,19,FALSE))</f>
        <v/>
      </c>
      <c r="Y51" s="248" t="str">
        <f>IF(Y49="","",VLOOKUP(Y49,'シフト記号表（勤務時間帯）'!$C$6:$U$35,19,FALSE))</f>
        <v/>
      </c>
      <c r="Z51" s="246" t="str">
        <f>IF(Z49="","",VLOOKUP(Z49,'シフト記号表（勤務時間帯）'!$C$6:$U$35,19,FALSE))</f>
        <v/>
      </c>
      <c r="AA51" s="247" t="str">
        <f>IF(AA49="","",VLOOKUP(AA49,'シフト記号表（勤務時間帯）'!$C$6:$U$35,19,FALSE))</f>
        <v/>
      </c>
      <c r="AB51" s="247" t="str">
        <f>IF(AB49="","",VLOOKUP(AB49,'シフト記号表（勤務時間帯）'!$C$6:$U$35,19,FALSE))</f>
        <v/>
      </c>
      <c r="AC51" s="247" t="str">
        <f>IF(AC49="","",VLOOKUP(AC49,'シフト記号表（勤務時間帯）'!$C$6:$U$35,19,FALSE))</f>
        <v/>
      </c>
      <c r="AD51" s="247" t="str">
        <f>IF(AD49="","",VLOOKUP(AD49,'シフト記号表（勤務時間帯）'!$C$6:$U$35,19,FALSE))</f>
        <v/>
      </c>
      <c r="AE51" s="247" t="str">
        <f>IF(AE49="","",VLOOKUP(AE49,'シフト記号表（勤務時間帯）'!$C$6:$U$35,19,FALSE))</f>
        <v/>
      </c>
      <c r="AF51" s="248" t="str">
        <f>IF(AF49="","",VLOOKUP(AF49,'シフト記号表（勤務時間帯）'!$C$6:$U$35,19,FALSE))</f>
        <v/>
      </c>
      <c r="AG51" s="246" t="str">
        <f>IF(AG49="","",VLOOKUP(AG49,'シフト記号表（勤務時間帯）'!$C$6:$U$35,19,FALSE))</f>
        <v/>
      </c>
      <c r="AH51" s="247" t="str">
        <f>IF(AH49="","",VLOOKUP(AH49,'シフト記号表（勤務時間帯）'!$C$6:$U$35,19,FALSE))</f>
        <v/>
      </c>
      <c r="AI51" s="247" t="str">
        <f>IF(AI49="","",VLOOKUP(AI49,'シフト記号表（勤務時間帯）'!$C$6:$U$35,19,FALSE))</f>
        <v/>
      </c>
      <c r="AJ51" s="247" t="str">
        <f>IF(AJ49="","",VLOOKUP(AJ49,'シフト記号表（勤務時間帯）'!$C$6:$U$35,19,FALSE))</f>
        <v/>
      </c>
      <c r="AK51" s="247" t="str">
        <f>IF(AK49="","",VLOOKUP(AK49,'シフト記号表（勤務時間帯）'!$C$6:$U$35,19,FALSE))</f>
        <v/>
      </c>
      <c r="AL51" s="247" t="str">
        <f>IF(AL49="","",VLOOKUP(AL49,'シフト記号表（勤務時間帯）'!$C$6:$U$35,19,FALSE))</f>
        <v/>
      </c>
      <c r="AM51" s="248" t="str">
        <f>IF(AM49="","",VLOOKUP(AM49,'シフト記号表（勤務時間帯）'!$C$6:$U$35,19,FALSE))</f>
        <v/>
      </c>
      <c r="AN51" s="246" t="str">
        <f>IF(AN49="","",VLOOKUP(AN49,'シフト記号表（勤務時間帯）'!$C$6:$U$35,19,FALSE))</f>
        <v/>
      </c>
      <c r="AO51" s="247" t="str">
        <f>IF(AO49="","",VLOOKUP(AO49,'シフト記号表（勤務時間帯）'!$C$6:$U$35,19,FALSE))</f>
        <v/>
      </c>
      <c r="AP51" s="247" t="str">
        <f>IF(AP49="","",VLOOKUP(AP49,'シフト記号表（勤務時間帯）'!$C$6:$U$35,19,FALSE))</f>
        <v/>
      </c>
      <c r="AQ51" s="247" t="str">
        <f>IF(AQ49="","",VLOOKUP(AQ49,'シフト記号表（勤務時間帯）'!$C$6:$U$35,19,FALSE))</f>
        <v/>
      </c>
      <c r="AR51" s="247" t="str">
        <f>IF(AR49="","",VLOOKUP(AR49,'シフト記号表（勤務時間帯）'!$C$6:$U$35,19,FALSE))</f>
        <v/>
      </c>
      <c r="AS51" s="247" t="str">
        <f>IF(AS49="","",VLOOKUP(AS49,'シフト記号表（勤務時間帯）'!$C$6:$U$35,19,FALSE))</f>
        <v/>
      </c>
      <c r="AT51" s="248" t="str">
        <f>IF(AT49="","",VLOOKUP(AT49,'シフト記号表（勤務時間帯）'!$C$6:$U$35,19,FALSE))</f>
        <v/>
      </c>
      <c r="AU51" s="246" t="str">
        <f>IF(AU49="","",VLOOKUP(AU49,'シフト記号表（勤務時間帯）'!$C$6:$U$35,19,FALSE))</f>
        <v/>
      </c>
      <c r="AV51" s="247" t="str">
        <f>IF(AV49="","",VLOOKUP(AV49,'シフト記号表（勤務時間帯）'!$C$6:$U$35,19,FALSE))</f>
        <v/>
      </c>
      <c r="AW51" s="247" t="str">
        <f>IF(AW49="","",VLOOKUP(AW49,'シフト記号表（勤務時間帯）'!$C$6:$U$35,19,FALSE))</f>
        <v/>
      </c>
      <c r="AX51" s="536">
        <f>IF($BB$3="４週",SUM(S51:AT51),IF($BB$3="暦月",SUM(S51:AW51),""))</f>
        <v>0</v>
      </c>
      <c r="AY51" s="537"/>
      <c r="AZ51" s="538">
        <f>IF($BB$3="４週",AX51/4,IF($BB$3="暦月",'通所型サービス別紙１（1枚版）'!AX51/('通所型サービス別紙１（1枚版）'!$BB$8/7),""))</f>
        <v>0</v>
      </c>
      <c r="BA51" s="539"/>
      <c r="BB51" s="523"/>
      <c r="BC51" s="524"/>
      <c r="BD51" s="524"/>
      <c r="BE51" s="524"/>
      <c r="BF51" s="525"/>
    </row>
    <row r="52" spans="2:58" ht="20.25" customHeight="1">
      <c r="B52" s="459">
        <f>B49+1</f>
        <v>11</v>
      </c>
      <c r="C52" s="540"/>
      <c r="D52" s="541"/>
      <c r="E52" s="542"/>
      <c r="F52" s="249"/>
      <c r="G52" s="549"/>
      <c r="H52" s="551"/>
      <c r="I52" s="475"/>
      <c r="J52" s="475"/>
      <c r="K52" s="476"/>
      <c r="L52" s="552"/>
      <c r="M52" s="553"/>
      <c r="N52" s="553"/>
      <c r="O52" s="554"/>
      <c r="P52" s="558" t="s">
        <v>137</v>
      </c>
      <c r="Q52" s="559"/>
      <c r="R52" s="560"/>
      <c r="S52" s="238"/>
      <c r="T52" s="239"/>
      <c r="U52" s="239"/>
      <c r="V52" s="239"/>
      <c r="W52" s="239"/>
      <c r="X52" s="239"/>
      <c r="Y52" s="240"/>
      <c r="Z52" s="238"/>
      <c r="AA52" s="239"/>
      <c r="AB52" s="239"/>
      <c r="AC52" s="239"/>
      <c r="AD52" s="239"/>
      <c r="AE52" s="239"/>
      <c r="AF52" s="240"/>
      <c r="AG52" s="238"/>
      <c r="AH52" s="239"/>
      <c r="AI52" s="239"/>
      <c r="AJ52" s="239"/>
      <c r="AK52" s="239"/>
      <c r="AL52" s="239"/>
      <c r="AM52" s="240"/>
      <c r="AN52" s="238"/>
      <c r="AO52" s="239"/>
      <c r="AP52" s="239"/>
      <c r="AQ52" s="239"/>
      <c r="AR52" s="239"/>
      <c r="AS52" s="239"/>
      <c r="AT52" s="240"/>
      <c r="AU52" s="238"/>
      <c r="AV52" s="239"/>
      <c r="AW52" s="239"/>
      <c r="AX52" s="561"/>
      <c r="AY52" s="562"/>
      <c r="AZ52" s="563"/>
      <c r="BA52" s="564"/>
      <c r="BB52" s="565"/>
      <c r="BC52" s="566"/>
      <c r="BD52" s="566"/>
      <c r="BE52" s="566"/>
      <c r="BF52" s="567"/>
    </row>
    <row r="53" spans="2:58" ht="20.25" customHeight="1">
      <c r="B53" s="459"/>
      <c r="C53" s="543"/>
      <c r="D53" s="544"/>
      <c r="E53" s="545"/>
      <c r="F53" s="241"/>
      <c r="G53" s="470"/>
      <c r="H53" s="474"/>
      <c r="I53" s="475"/>
      <c r="J53" s="475"/>
      <c r="K53" s="476"/>
      <c r="L53" s="480"/>
      <c r="M53" s="481"/>
      <c r="N53" s="481"/>
      <c r="O53" s="482"/>
      <c r="P53" s="526" t="s">
        <v>138</v>
      </c>
      <c r="Q53" s="527"/>
      <c r="R53" s="528"/>
      <c r="S53" s="242" t="str">
        <f>IF(S52="","",VLOOKUP(S52,'シフト記号表（勤務時間帯）'!$C$6:$K$35,9,FALSE))</f>
        <v/>
      </c>
      <c r="T53" s="243" t="str">
        <f>IF(T52="","",VLOOKUP(T52,'シフト記号表（勤務時間帯）'!$C$6:$K$35,9,FALSE))</f>
        <v/>
      </c>
      <c r="U53" s="243" t="str">
        <f>IF(U52="","",VLOOKUP(U52,'シフト記号表（勤務時間帯）'!$C$6:$K$35,9,FALSE))</f>
        <v/>
      </c>
      <c r="V53" s="243" t="str">
        <f>IF(V52="","",VLOOKUP(V52,'シフト記号表（勤務時間帯）'!$C$6:$K$35,9,FALSE))</f>
        <v/>
      </c>
      <c r="W53" s="243" t="str">
        <f>IF(W52="","",VLOOKUP(W52,'シフト記号表（勤務時間帯）'!$C$6:$K$35,9,FALSE))</f>
        <v/>
      </c>
      <c r="X53" s="243" t="str">
        <f>IF(X52="","",VLOOKUP(X52,'シフト記号表（勤務時間帯）'!$C$6:$K$35,9,FALSE))</f>
        <v/>
      </c>
      <c r="Y53" s="244" t="str">
        <f>IF(Y52="","",VLOOKUP(Y52,'シフト記号表（勤務時間帯）'!$C$6:$K$35,9,FALSE))</f>
        <v/>
      </c>
      <c r="Z53" s="242" t="str">
        <f>IF(Z52="","",VLOOKUP(Z52,'シフト記号表（勤務時間帯）'!$C$6:$K$35,9,FALSE))</f>
        <v/>
      </c>
      <c r="AA53" s="243" t="str">
        <f>IF(AA52="","",VLOOKUP(AA52,'シフト記号表（勤務時間帯）'!$C$6:$K$35,9,FALSE))</f>
        <v/>
      </c>
      <c r="AB53" s="243" t="str">
        <f>IF(AB52="","",VLOOKUP(AB52,'シフト記号表（勤務時間帯）'!$C$6:$K$35,9,FALSE))</f>
        <v/>
      </c>
      <c r="AC53" s="243" t="str">
        <f>IF(AC52="","",VLOOKUP(AC52,'シフト記号表（勤務時間帯）'!$C$6:$K$35,9,FALSE))</f>
        <v/>
      </c>
      <c r="AD53" s="243" t="str">
        <f>IF(AD52="","",VLOOKUP(AD52,'シフト記号表（勤務時間帯）'!$C$6:$K$35,9,FALSE))</f>
        <v/>
      </c>
      <c r="AE53" s="243" t="str">
        <f>IF(AE52="","",VLOOKUP(AE52,'シフト記号表（勤務時間帯）'!$C$6:$K$35,9,FALSE))</f>
        <v/>
      </c>
      <c r="AF53" s="244" t="str">
        <f>IF(AF52="","",VLOOKUP(AF52,'シフト記号表（勤務時間帯）'!$C$6:$K$35,9,FALSE))</f>
        <v/>
      </c>
      <c r="AG53" s="242" t="str">
        <f>IF(AG52="","",VLOOKUP(AG52,'シフト記号表（勤務時間帯）'!$C$6:$K$35,9,FALSE))</f>
        <v/>
      </c>
      <c r="AH53" s="243" t="str">
        <f>IF(AH52="","",VLOOKUP(AH52,'シフト記号表（勤務時間帯）'!$C$6:$K$35,9,FALSE))</f>
        <v/>
      </c>
      <c r="AI53" s="243" t="str">
        <f>IF(AI52="","",VLOOKUP(AI52,'シフト記号表（勤務時間帯）'!$C$6:$K$35,9,FALSE))</f>
        <v/>
      </c>
      <c r="AJ53" s="243" t="str">
        <f>IF(AJ52="","",VLOOKUP(AJ52,'シフト記号表（勤務時間帯）'!$C$6:$K$35,9,FALSE))</f>
        <v/>
      </c>
      <c r="AK53" s="243" t="str">
        <f>IF(AK52="","",VLOOKUP(AK52,'シフト記号表（勤務時間帯）'!$C$6:$K$35,9,FALSE))</f>
        <v/>
      </c>
      <c r="AL53" s="243" t="str">
        <f>IF(AL52="","",VLOOKUP(AL52,'シフト記号表（勤務時間帯）'!$C$6:$K$35,9,FALSE))</f>
        <v/>
      </c>
      <c r="AM53" s="244" t="str">
        <f>IF(AM52="","",VLOOKUP(AM52,'シフト記号表（勤務時間帯）'!$C$6:$K$35,9,FALSE))</f>
        <v/>
      </c>
      <c r="AN53" s="242" t="str">
        <f>IF(AN52="","",VLOOKUP(AN52,'シフト記号表（勤務時間帯）'!$C$6:$K$35,9,FALSE))</f>
        <v/>
      </c>
      <c r="AO53" s="243" t="str">
        <f>IF(AO52="","",VLOOKUP(AO52,'シフト記号表（勤務時間帯）'!$C$6:$K$35,9,FALSE))</f>
        <v/>
      </c>
      <c r="AP53" s="243" t="str">
        <f>IF(AP52="","",VLOOKUP(AP52,'シフト記号表（勤務時間帯）'!$C$6:$K$35,9,FALSE))</f>
        <v/>
      </c>
      <c r="AQ53" s="243" t="str">
        <f>IF(AQ52="","",VLOOKUP(AQ52,'シフト記号表（勤務時間帯）'!$C$6:$K$35,9,FALSE))</f>
        <v/>
      </c>
      <c r="AR53" s="243" t="str">
        <f>IF(AR52="","",VLOOKUP(AR52,'シフト記号表（勤務時間帯）'!$C$6:$K$35,9,FALSE))</f>
        <v/>
      </c>
      <c r="AS53" s="243" t="str">
        <f>IF(AS52="","",VLOOKUP(AS52,'シフト記号表（勤務時間帯）'!$C$6:$K$35,9,FALSE))</f>
        <v/>
      </c>
      <c r="AT53" s="244" t="str">
        <f>IF(AT52="","",VLOOKUP(AT52,'シフト記号表（勤務時間帯）'!$C$6:$K$35,9,FALSE))</f>
        <v/>
      </c>
      <c r="AU53" s="242" t="str">
        <f>IF(AU52="","",VLOOKUP(AU52,'シフト記号表（勤務時間帯）'!$C$6:$K$35,9,FALSE))</f>
        <v/>
      </c>
      <c r="AV53" s="243" t="str">
        <f>IF(AV52="","",VLOOKUP(AV52,'シフト記号表（勤務時間帯）'!$C$6:$K$35,9,FALSE))</f>
        <v/>
      </c>
      <c r="AW53" s="243" t="str">
        <f>IF(AW52="","",VLOOKUP(AW52,'シフト記号表（勤務時間帯）'!$C$6:$K$35,9,FALSE))</f>
        <v/>
      </c>
      <c r="AX53" s="529">
        <f>IF($BB$3="４週",SUM(S53:AT53),IF($BB$3="暦月",SUM(S53:AW53),""))</f>
        <v>0</v>
      </c>
      <c r="AY53" s="530"/>
      <c r="AZ53" s="531">
        <f>IF($BB$3="４週",AX53/4,IF($BB$3="暦月",'通所型サービス別紙１（1枚版）'!AX53/('通所型サービス別紙１（1枚版）'!$BB$8/7),""))</f>
        <v>0</v>
      </c>
      <c r="BA53" s="532"/>
      <c r="BB53" s="520"/>
      <c r="BC53" s="521"/>
      <c r="BD53" s="521"/>
      <c r="BE53" s="521"/>
      <c r="BF53" s="522"/>
    </row>
    <row r="54" spans="2:58" ht="20.25" customHeight="1">
      <c r="B54" s="459"/>
      <c r="C54" s="546"/>
      <c r="D54" s="547"/>
      <c r="E54" s="548"/>
      <c r="F54" s="241">
        <f>C52</f>
        <v>0</v>
      </c>
      <c r="G54" s="550"/>
      <c r="H54" s="474"/>
      <c r="I54" s="475"/>
      <c r="J54" s="475"/>
      <c r="K54" s="476"/>
      <c r="L54" s="555"/>
      <c r="M54" s="556"/>
      <c r="N54" s="556"/>
      <c r="O54" s="557"/>
      <c r="P54" s="533" t="s">
        <v>139</v>
      </c>
      <c r="Q54" s="534"/>
      <c r="R54" s="535"/>
      <c r="S54" s="246" t="str">
        <f>IF(S52="","",VLOOKUP(S52,'シフト記号表（勤務時間帯）'!$C$6:$U$35,19,FALSE))</f>
        <v/>
      </c>
      <c r="T54" s="247" t="str">
        <f>IF(T52="","",VLOOKUP(T52,'シフト記号表（勤務時間帯）'!$C$6:$U$35,19,FALSE))</f>
        <v/>
      </c>
      <c r="U54" s="247" t="str">
        <f>IF(U52="","",VLOOKUP(U52,'シフト記号表（勤務時間帯）'!$C$6:$U$35,19,FALSE))</f>
        <v/>
      </c>
      <c r="V54" s="247" t="str">
        <f>IF(V52="","",VLOOKUP(V52,'シフト記号表（勤務時間帯）'!$C$6:$U$35,19,FALSE))</f>
        <v/>
      </c>
      <c r="W54" s="247" t="str">
        <f>IF(W52="","",VLOOKUP(W52,'シフト記号表（勤務時間帯）'!$C$6:$U$35,19,FALSE))</f>
        <v/>
      </c>
      <c r="X54" s="247" t="str">
        <f>IF(X52="","",VLOOKUP(X52,'シフト記号表（勤務時間帯）'!$C$6:$U$35,19,FALSE))</f>
        <v/>
      </c>
      <c r="Y54" s="248" t="str">
        <f>IF(Y52="","",VLOOKUP(Y52,'シフト記号表（勤務時間帯）'!$C$6:$U$35,19,FALSE))</f>
        <v/>
      </c>
      <c r="Z54" s="246" t="str">
        <f>IF(Z52="","",VLOOKUP(Z52,'シフト記号表（勤務時間帯）'!$C$6:$U$35,19,FALSE))</f>
        <v/>
      </c>
      <c r="AA54" s="247" t="str">
        <f>IF(AA52="","",VLOOKUP(AA52,'シフト記号表（勤務時間帯）'!$C$6:$U$35,19,FALSE))</f>
        <v/>
      </c>
      <c r="AB54" s="247" t="str">
        <f>IF(AB52="","",VLOOKUP(AB52,'シフト記号表（勤務時間帯）'!$C$6:$U$35,19,FALSE))</f>
        <v/>
      </c>
      <c r="AC54" s="247" t="str">
        <f>IF(AC52="","",VLOOKUP(AC52,'シフト記号表（勤務時間帯）'!$C$6:$U$35,19,FALSE))</f>
        <v/>
      </c>
      <c r="AD54" s="247" t="str">
        <f>IF(AD52="","",VLOOKUP(AD52,'シフト記号表（勤務時間帯）'!$C$6:$U$35,19,FALSE))</f>
        <v/>
      </c>
      <c r="AE54" s="247" t="str">
        <f>IF(AE52="","",VLOOKUP(AE52,'シフト記号表（勤務時間帯）'!$C$6:$U$35,19,FALSE))</f>
        <v/>
      </c>
      <c r="AF54" s="248" t="str">
        <f>IF(AF52="","",VLOOKUP(AF52,'シフト記号表（勤務時間帯）'!$C$6:$U$35,19,FALSE))</f>
        <v/>
      </c>
      <c r="AG54" s="246" t="str">
        <f>IF(AG52="","",VLOOKUP(AG52,'シフト記号表（勤務時間帯）'!$C$6:$U$35,19,FALSE))</f>
        <v/>
      </c>
      <c r="AH54" s="247" t="str">
        <f>IF(AH52="","",VLOOKUP(AH52,'シフト記号表（勤務時間帯）'!$C$6:$U$35,19,FALSE))</f>
        <v/>
      </c>
      <c r="AI54" s="247" t="str">
        <f>IF(AI52="","",VLOOKUP(AI52,'シフト記号表（勤務時間帯）'!$C$6:$U$35,19,FALSE))</f>
        <v/>
      </c>
      <c r="AJ54" s="247" t="str">
        <f>IF(AJ52="","",VLOOKUP(AJ52,'シフト記号表（勤務時間帯）'!$C$6:$U$35,19,FALSE))</f>
        <v/>
      </c>
      <c r="AK54" s="247" t="str">
        <f>IF(AK52="","",VLOOKUP(AK52,'シフト記号表（勤務時間帯）'!$C$6:$U$35,19,FALSE))</f>
        <v/>
      </c>
      <c r="AL54" s="247" t="str">
        <f>IF(AL52="","",VLOOKUP(AL52,'シフト記号表（勤務時間帯）'!$C$6:$U$35,19,FALSE))</f>
        <v/>
      </c>
      <c r="AM54" s="248" t="str">
        <f>IF(AM52="","",VLOOKUP(AM52,'シフト記号表（勤務時間帯）'!$C$6:$U$35,19,FALSE))</f>
        <v/>
      </c>
      <c r="AN54" s="246" t="str">
        <f>IF(AN52="","",VLOOKUP(AN52,'シフト記号表（勤務時間帯）'!$C$6:$U$35,19,FALSE))</f>
        <v/>
      </c>
      <c r="AO54" s="247" t="str">
        <f>IF(AO52="","",VLOOKUP(AO52,'シフト記号表（勤務時間帯）'!$C$6:$U$35,19,FALSE))</f>
        <v/>
      </c>
      <c r="AP54" s="247" t="str">
        <f>IF(AP52="","",VLOOKUP(AP52,'シフト記号表（勤務時間帯）'!$C$6:$U$35,19,FALSE))</f>
        <v/>
      </c>
      <c r="AQ54" s="247" t="str">
        <f>IF(AQ52="","",VLOOKUP(AQ52,'シフト記号表（勤務時間帯）'!$C$6:$U$35,19,FALSE))</f>
        <v/>
      </c>
      <c r="AR54" s="247" t="str">
        <f>IF(AR52="","",VLOOKUP(AR52,'シフト記号表（勤務時間帯）'!$C$6:$U$35,19,FALSE))</f>
        <v/>
      </c>
      <c r="AS54" s="247" t="str">
        <f>IF(AS52="","",VLOOKUP(AS52,'シフト記号表（勤務時間帯）'!$C$6:$U$35,19,FALSE))</f>
        <v/>
      </c>
      <c r="AT54" s="248" t="str">
        <f>IF(AT52="","",VLOOKUP(AT52,'シフト記号表（勤務時間帯）'!$C$6:$U$35,19,FALSE))</f>
        <v/>
      </c>
      <c r="AU54" s="246" t="str">
        <f>IF(AU52="","",VLOOKUP(AU52,'シフト記号表（勤務時間帯）'!$C$6:$U$35,19,FALSE))</f>
        <v/>
      </c>
      <c r="AV54" s="247" t="str">
        <f>IF(AV52="","",VLOOKUP(AV52,'シフト記号表（勤務時間帯）'!$C$6:$U$35,19,FALSE))</f>
        <v/>
      </c>
      <c r="AW54" s="247" t="str">
        <f>IF(AW52="","",VLOOKUP(AW52,'シフト記号表（勤務時間帯）'!$C$6:$U$35,19,FALSE))</f>
        <v/>
      </c>
      <c r="AX54" s="536">
        <f>IF($BB$3="４週",SUM(S54:AT54),IF($BB$3="暦月",SUM(S54:AW54),""))</f>
        <v>0</v>
      </c>
      <c r="AY54" s="537"/>
      <c r="AZ54" s="538">
        <f>IF($BB$3="４週",AX54/4,IF($BB$3="暦月",'通所型サービス別紙１（1枚版）'!AX54/('通所型サービス別紙１（1枚版）'!$BB$8/7),""))</f>
        <v>0</v>
      </c>
      <c r="BA54" s="539"/>
      <c r="BB54" s="523"/>
      <c r="BC54" s="524"/>
      <c r="BD54" s="524"/>
      <c r="BE54" s="524"/>
      <c r="BF54" s="525"/>
    </row>
    <row r="55" spans="2:58" ht="20.25" customHeight="1">
      <c r="B55" s="459">
        <f>B52+1</f>
        <v>12</v>
      </c>
      <c r="C55" s="540"/>
      <c r="D55" s="541"/>
      <c r="E55" s="542"/>
      <c r="F55" s="249"/>
      <c r="G55" s="549"/>
      <c r="H55" s="551"/>
      <c r="I55" s="475"/>
      <c r="J55" s="475"/>
      <c r="K55" s="476"/>
      <c r="L55" s="552"/>
      <c r="M55" s="553"/>
      <c r="N55" s="553"/>
      <c r="O55" s="554"/>
      <c r="P55" s="558" t="s">
        <v>137</v>
      </c>
      <c r="Q55" s="559"/>
      <c r="R55" s="560"/>
      <c r="S55" s="238"/>
      <c r="T55" s="239"/>
      <c r="U55" s="239"/>
      <c r="V55" s="239"/>
      <c r="W55" s="239"/>
      <c r="X55" s="239"/>
      <c r="Y55" s="240"/>
      <c r="Z55" s="238"/>
      <c r="AA55" s="239"/>
      <c r="AB55" s="239"/>
      <c r="AC55" s="239"/>
      <c r="AD55" s="239"/>
      <c r="AE55" s="239"/>
      <c r="AF55" s="240"/>
      <c r="AG55" s="238"/>
      <c r="AH55" s="239"/>
      <c r="AI55" s="239"/>
      <c r="AJ55" s="239"/>
      <c r="AK55" s="239"/>
      <c r="AL55" s="239"/>
      <c r="AM55" s="240"/>
      <c r="AN55" s="238"/>
      <c r="AO55" s="239"/>
      <c r="AP55" s="239"/>
      <c r="AQ55" s="239"/>
      <c r="AR55" s="239"/>
      <c r="AS55" s="239"/>
      <c r="AT55" s="240"/>
      <c r="AU55" s="238"/>
      <c r="AV55" s="239"/>
      <c r="AW55" s="239"/>
      <c r="AX55" s="561"/>
      <c r="AY55" s="562"/>
      <c r="AZ55" s="563"/>
      <c r="BA55" s="564"/>
      <c r="BB55" s="579"/>
      <c r="BC55" s="553"/>
      <c r="BD55" s="553"/>
      <c r="BE55" s="553"/>
      <c r="BF55" s="554"/>
    </row>
    <row r="56" spans="2:58" ht="20.25" customHeight="1">
      <c r="B56" s="459"/>
      <c r="C56" s="543"/>
      <c r="D56" s="544"/>
      <c r="E56" s="545"/>
      <c r="F56" s="241"/>
      <c r="G56" s="470"/>
      <c r="H56" s="474"/>
      <c r="I56" s="475"/>
      <c r="J56" s="475"/>
      <c r="K56" s="476"/>
      <c r="L56" s="480"/>
      <c r="M56" s="481"/>
      <c r="N56" s="481"/>
      <c r="O56" s="482"/>
      <c r="P56" s="526" t="s">
        <v>138</v>
      </c>
      <c r="Q56" s="527"/>
      <c r="R56" s="528"/>
      <c r="S56" s="242" t="str">
        <f>IF(S55="","",VLOOKUP(S55,'シフト記号表（勤務時間帯）'!$C$6:$K$35,9,FALSE))</f>
        <v/>
      </c>
      <c r="T56" s="243" t="str">
        <f>IF(T55="","",VLOOKUP(T55,'シフト記号表（勤務時間帯）'!$C$6:$K$35,9,FALSE))</f>
        <v/>
      </c>
      <c r="U56" s="243" t="str">
        <f>IF(U55="","",VLOOKUP(U55,'シフト記号表（勤務時間帯）'!$C$6:$K$35,9,FALSE))</f>
        <v/>
      </c>
      <c r="V56" s="243" t="str">
        <f>IF(V55="","",VLOOKUP(V55,'シフト記号表（勤務時間帯）'!$C$6:$K$35,9,FALSE))</f>
        <v/>
      </c>
      <c r="W56" s="243" t="str">
        <f>IF(W55="","",VLOOKUP(W55,'シフト記号表（勤務時間帯）'!$C$6:$K$35,9,FALSE))</f>
        <v/>
      </c>
      <c r="X56" s="243" t="str">
        <f>IF(X55="","",VLOOKUP(X55,'シフト記号表（勤務時間帯）'!$C$6:$K$35,9,FALSE))</f>
        <v/>
      </c>
      <c r="Y56" s="244" t="str">
        <f>IF(Y55="","",VLOOKUP(Y55,'シフト記号表（勤務時間帯）'!$C$6:$K$35,9,FALSE))</f>
        <v/>
      </c>
      <c r="Z56" s="242" t="str">
        <f>IF(Z55="","",VLOOKUP(Z55,'シフト記号表（勤務時間帯）'!$C$6:$K$35,9,FALSE))</f>
        <v/>
      </c>
      <c r="AA56" s="243" t="str">
        <f>IF(AA55="","",VLOOKUP(AA55,'シフト記号表（勤務時間帯）'!$C$6:$K$35,9,FALSE))</f>
        <v/>
      </c>
      <c r="AB56" s="243" t="str">
        <f>IF(AB55="","",VLOOKUP(AB55,'シフト記号表（勤務時間帯）'!$C$6:$K$35,9,FALSE))</f>
        <v/>
      </c>
      <c r="AC56" s="243" t="str">
        <f>IF(AC55="","",VLOOKUP(AC55,'シフト記号表（勤務時間帯）'!$C$6:$K$35,9,FALSE))</f>
        <v/>
      </c>
      <c r="AD56" s="243" t="str">
        <f>IF(AD55="","",VLOOKUP(AD55,'シフト記号表（勤務時間帯）'!$C$6:$K$35,9,FALSE))</f>
        <v/>
      </c>
      <c r="AE56" s="243" t="str">
        <f>IF(AE55="","",VLOOKUP(AE55,'シフト記号表（勤務時間帯）'!$C$6:$K$35,9,FALSE))</f>
        <v/>
      </c>
      <c r="AF56" s="244" t="str">
        <f>IF(AF55="","",VLOOKUP(AF55,'シフト記号表（勤務時間帯）'!$C$6:$K$35,9,FALSE))</f>
        <v/>
      </c>
      <c r="AG56" s="242" t="str">
        <f>IF(AG55="","",VLOOKUP(AG55,'シフト記号表（勤務時間帯）'!$C$6:$K$35,9,FALSE))</f>
        <v/>
      </c>
      <c r="AH56" s="243" t="str">
        <f>IF(AH55="","",VLOOKUP(AH55,'シフト記号表（勤務時間帯）'!$C$6:$K$35,9,FALSE))</f>
        <v/>
      </c>
      <c r="AI56" s="243" t="str">
        <f>IF(AI55="","",VLOOKUP(AI55,'シフト記号表（勤務時間帯）'!$C$6:$K$35,9,FALSE))</f>
        <v/>
      </c>
      <c r="AJ56" s="243" t="str">
        <f>IF(AJ55="","",VLOOKUP(AJ55,'シフト記号表（勤務時間帯）'!$C$6:$K$35,9,FALSE))</f>
        <v/>
      </c>
      <c r="AK56" s="243" t="str">
        <f>IF(AK55="","",VLOOKUP(AK55,'シフト記号表（勤務時間帯）'!$C$6:$K$35,9,FALSE))</f>
        <v/>
      </c>
      <c r="AL56" s="243" t="str">
        <f>IF(AL55="","",VLOOKUP(AL55,'シフト記号表（勤務時間帯）'!$C$6:$K$35,9,FALSE))</f>
        <v/>
      </c>
      <c r="AM56" s="244" t="str">
        <f>IF(AM55="","",VLOOKUP(AM55,'シフト記号表（勤務時間帯）'!$C$6:$K$35,9,FALSE))</f>
        <v/>
      </c>
      <c r="AN56" s="242" t="str">
        <f>IF(AN55="","",VLOOKUP(AN55,'シフト記号表（勤務時間帯）'!$C$6:$K$35,9,FALSE))</f>
        <v/>
      </c>
      <c r="AO56" s="243" t="str">
        <f>IF(AO55="","",VLOOKUP(AO55,'シフト記号表（勤務時間帯）'!$C$6:$K$35,9,FALSE))</f>
        <v/>
      </c>
      <c r="AP56" s="243" t="str">
        <f>IF(AP55="","",VLOOKUP(AP55,'シフト記号表（勤務時間帯）'!$C$6:$K$35,9,FALSE))</f>
        <v/>
      </c>
      <c r="AQ56" s="243" t="str">
        <f>IF(AQ55="","",VLOOKUP(AQ55,'シフト記号表（勤務時間帯）'!$C$6:$K$35,9,FALSE))</f>
        <v/>
      </c>
      <c r="AR56" s="243" t="str">
        <f>IF(AR55="","",VLOOKUP(AR55,'シフト記号表（勤務時間帯）'!$C$6:$K$35,9,FALSE))</f>
        <v/>
      </c>
      <c r="AS56" s="243" t="str">
        <f>IF(AS55="","",VLOOKUP(AS55,'シフト記号表（勤務時間帯）'!$C$6:$K$35,9,FALSE))</f>
        <v/>
      </c>
      <c r="AT56" s="244" t="str">
        <f>IF(AT55="","",VLOOKUP(AT55,'シフト記号表（勤務時間帯）'!$C$6:$K$35,9,FALSE))</f>
        <v/>
      </c>
      <c r="AU56" s="242" t="str">
        <f>IF(AU55="","",VLOOKUP(AU55,'シフト記号表（勤務時間帯）'!$C$6:$K$35,9,FALSE))</f>
        <v/>
      </c>
      <c r="AV56" s="243" t="str">
        <f>IF(AV55="","",VLOOKUP(AV55,'シフト記号表（勤務時間帯）'!$C$6:$K$35,9,FALSE))</f>
        <v/>
      </c>
      <c r="AW56" s="243" t="str">
        <f>IF(AW55="","",VLOOKUP(AW55,'シフト記号表（勤務時間帯）'!$C$6:$K$35,9,FALSE))</f>
        <v/>
      </c>
      <c r="AX56" s="529">
        <f>IF($BB$3="４週",SUM(S56:AT56),IF($BB$3="暦月",SUM(S56:AW56),""))</f>
        <v>0</v>
      </c>
      <c r="AY56" s="530"/>
      <c r="AZ56" s="531">
        <f>IF($BB$3="４週",AX56/4,IF($BB$3="暦月",'通所型サービス別紙１（1枚版）'!AX56/('通所型サービス別紙１（1枚版）'!$BB$8/7),""))</f>
        <v>0</v>
      </c>
      <c r="BA56" s="532"/>
      <c r="BB56" s="580"/>
      <c r="BC56" s="481"/>
      <c r="BD56" s="481"/>
      <c r="BE56" s="481"/>
      <c r="BF56" s="482"/>
    </row>
    <row r="57" spans="2:58" ht="20.25" customHeight="1">
      <c r="B57" s="459"/>
      <c r="C57" s="546"/>
      <c r="D57" s="547"/>
      <c r="E57" s="548"/>
      <c r="F57" s="241">
        <f>C55</f>
        <v>0</v>
      </c>
      <c r="G57" s="550"/>
      <c r="H57" s="474"/>
      <c r="I57" s="475"/>
      <c r="J57" s="475"/>
      <c r="K57" s="476"/>
      <c r="L57" s="555"/>
      <c r="M57" s="556"/>
      <c r="N57" s="556"/>
      <c r="O57" s="557"/>
      <c r="P57" s="533" t="s">
        <v>139</v>
      </c>
      <c r="Q57" s="534"/>
      <c r="R57" s="535"/>
      <c r="S57" s="246" t="str">
        <f>IF(S55="","",VLOOKUP(S55,'シフト記号表（勤務時間帯）'!$C$6:$U$35,19,FALSE))</f>
        <v/>
      </c>
      <c r="T57" s="247" t="str">
        <f>IF(T55="","",VLOOKUP(T55,'シフト記号表（勤務時間帯）'!$C$6:$U$35,19,FALSE))</f>
        <v/>
      </c>
      <c r="U57" s="247" t="str">
        <f>IF(U55="","",VLOOKUP(U55,'シフト記号表（勤務時間帯）'!$C$6:$U$35,19,FALSE))</f>
        <v/>
      </c>
      <c r="V57" s="247" t="str">
        <f>IF(V55="","",VLOOKUP(V55,'シフト記号表（勤務時間帯）'!$C$6:$U$35,19,FALSE))</f>
        <v/>
      </c>
      <c r="W57" s="247" t="str">
        <f>IF(W55="","",VLOOKUP(W55,'シフト記号表（勤務時間帯）'!$C$6:$U$35,19,FALSE))</f>
        <v/>
      </c>
      <c r="X57" s="247" t="str">
        <f>IF(X55="","",VLOOKUP(X55,'シフト記号表（勤務時間帯）'!$C$6:$U$35,19,FALSE))</f>
        <v/>
      </c>
      <c r="Y57" s="248" t="str">
        <f>IF(Y55="","",VLOOKUP(Y55,'シフト記号表（勤務時間帯）'!$C$6:$U$35,19,FALSE))</f>
        <v/>
      </c>
      <c r="Z57" s="246" t="str">
        <f>IF(Z55="","",VLOOKUP(Z55,'シフト記号表（勤務時間帯）'!$C$6:$U$35,19,FALSE))</f>
        <v/>
      </c>
      <c r="AA57" s="247" t="str">
        <f>IF(AA55="","",VLOOKUP(AA55,'シフト記号表（勤務時間帯）'!$C$6:$U$35,19,FALSE))</f>
        <v/>
      </c>
      <c r="AB57" s="247" t="str">
        <f>IF(AB55="","",VLOOKUP(AB55,'シフト記号表（勤務時間帯）'!$C$6:$U$35,19,FALSE))</f>
        <v/>
      </c>
      <c r="AC57" s="247" t="str">
        <f>IF(AC55="","",VLOOKUP(AC55,'シフト記号表（勤務時間帯）'!$C$6:$U$35,19,FALSE))</f>
        <v/>
      </c>
      <c r="AD57" s="247" t="str">
        <f>IF(AD55="","",VLOOKUP(AD55,'シフト記号表（勤務時間帯）'!$C$6:$U$35,19,FALSE))</f>
        <v/>
      </c>
      <c r="AE57" s="247" t="str">
        <f>IF(AE55="","",VLOOKUP(AE55,'シフト記号表（勤務時間帯）'!$C$6:$U$35,19,FALSE))</f>
        <v/>
      </c>
      <c r="AF57" s="248" t="str">
        <f>IF(AF55="","",VLOOKUP(AF55,'シフト記号表（勤務時間帯）'!$C$6:$U$35,19,FALSE))</f>
        <v/>
      </c>
      <c r="AG57" s="246" t="str">
        <f>IF(AG55="","",VLOOKUP(AG55,'シフト記号表（勤務時間帯）'!$C$6:$U$35,19,FALSE))</f>
        <v/>
      </c>
      <c r="AH57" s="247" t="str">
        <f>IF(AH55="","",VLOOKUP(AH55,'シフト記号表（勤務時間帯）'!$C$6:$U$35,19,FALSE))</f>
        <v/>
      </c>
      <c r="AI57" s="247" t="str">
        <f>IF(AI55="","",VLOOKUP(AI55,'シフト記号表（勤務時間帯）'!$C$6:$U$35,19,FALSE))</f>
        <v/>
      </c>
      <c r="AJ57" s="247" t="str">
        <f>IF(AJ55="","",VLOOKUP(AJ55,'シフト記号表（勤務時間帯）'!$C$6:$U$35,19,FALSE))</f>
        <v/>
      </c>
      <c r="AK57" s="247" t="str">
        <f>IF(AK55="","",VLOOKUP(AK55,'シフト記号表（勤務時間帯）'!$C$6:$U$35,19,FALSE))</f>
        <v/>
      </c>
      <c r="AL57" s="247" t="str">
        <f>IF(AL55="","",VLOOKUP(AL55,'シフト記号表（勤務時間帯）'!$C$6:$U$35,19,FALSE))</f>
        <v/>
      </c>
      <c r="AM57" s="248" t="str">
        <f>IF(AM55="","",VLOOKUP(AM55,'シフト記号表（勤務時間帯）'!$C$6:$U$35,19,FALSE))</f>
        <v/>
      </c>
      <c r="AN57" s="246" t="str">
        <f>IF(AN55="","",VLOOKUP(AN55,'シフト記号表（勤務時間帯）'!$C$6:$U$35,19,FALSE))</f>
        <v/>
      </c>
      <c r="AO57" s="247" t="str">
        <f>IF(AO55="","",VLOOKUP(AO55,'シフト記号表（勤務時間帯）'!$C$6:$U$35,19,FALSE))</f>
        <v/>
      </c>
      <c r="AP57" s="247" t="str">
        <f>IF(AP55="","",VLOOKUP(AP55,'シフト記号表（勤務時間帯）'!$C$6:$U$35,19,FALSE))</f>
        <v/>
      </c>
      <c r="AQ57" s="247" t="str">
        <f>IF(AQ55="","",VLOOKUP(AQ55,'シフト記号表（勤務時間帯）'!$C$6:$U$35,19,FALSE))</f>
        <v/>
      </c>
      <c r="AR57" s="247" t="str">
        <f>IF(AR55="","",VLOOKUP(AR55,'シフト記号表（勤務時間帯）'!$C$6:$U$35,19,FALSE))</f>
        <v/>
      </c>
      <c r="AS57" s="247" t="str">
        <f>IF(AS55="","",VLOOKUP(AS55,'シフト記号表（勤務時間帯）'!$C$6:$U$35,19,FALSE))</f>
        <v/>
      </c>
      <c r="AT57" s="248" t="str">
        <f>IF(AT55="","",VLOOKUP(AT55,'シフト記号表（勤務時間帯）'!$C$6:$U$35,19,FALSE))</f>
        <v/>
      </c>
      <c r="AU57" s="246" t="str">
        <f>IF(AU55="","",VLOOKUP(AU55,'シフト記号表（勤務時間帯）'!$C$6:$U$35,19,FALSE))</f>
        <v/>
      </c>
      <c r="AV57" s="247" t="str">
        <f>IF(AV55="","",VLOOKUP(AV55,'シフト記号表（勤務時間帯）'!$C$6:$U$35,19,FALSE))</f>
        <v/>
      </c>
      <c r="AW57" s="247" t="str">
        <f>IF(AW55="","",VLOOKUP(AW55,'シフト記号表（勤務時間帯）'!$C$6:$U$35,19,FALSE))</f>
        <v/>
      </c>
      <c r="AX57" s="536">
        <f>IF($BB$3="４週",SUM(S57:AT57),IF($BB$3="暦月",SUM(S57:AW57),""))</f>
        <v>0</v>
      </c>
      <c r="AY57" s="537"/>
      <c r="AZ57" s="538">
        <f>IF($BB$3="４週",AX57/4,IF($BB$3="暦月",'通所型サービス別紙１（1枚版）'!AX57/('通所型サービス別紙１（1枚版）'!$BB$8/7),""))</f>
        <v>0</v>
      </c>
      <c r="BA57" s="539"/>
      <c r="BB57" s="581"/>
      <c r="BC57" s="556"/>
      <c r="BD57" s="556"/>
      <c r="BE57" s="556"/>
      <c r="BF57" s="557"/>
    </row>
    <row r="58" spans="2:58" ht="20.25" customHeight="1">
      <c r="B58" s="459">
        <f>B55+1</f>
        <v>13</v>
      </c>
      <c r="C58" s="540"/>
      <c r="D58" s="541"/>
      <c r="E58" s="542"/>
      <c r="F58" s="249"/>
      <c r="G58" s="549"/>
      <c r="H58" s="551"/>
      <c r="I58" s="475"/>
      <c r="J58" s="475"/>
      <c r="K58" s="476"/>
      <c r="L58" s="552"/>
      <c r="M58" s="553"/>
      <c r="N58" s="553"/>
      <c r="O58" s="554"/>
      <c r="P58" s="558" t="s">
        <v>137</v>
      </c>
      <c r="Q58" s="559"/>
      <c r="R58" s="560"/>
      <c r="S58" s="238"/>
      <c r="T58" s="239"/>
      <c r="U58" s="239"/>
      <c r="V58" s="239"/>
      <c r="W58" s="239"/>
      <c r="X58" s="239"/>
      <c r="Y58" s="240"/>
      <c r="Z58" s="238"/>
      <c r="AA58" s="239"/>
      <c r="AB58" s="239"/>
      <c r="AC58" s="239"/>
      <c r="AD58" s="239"/>
      <c r="AE58" s="239"/>
      <c r="AF58" s="240"/>
      <c r="AG58" s="238"/>
      <c r="AH58" s="239"/>
      <c r="AI58" s="239"/>
      <c r="AJ58" s="239"/>
      <c r="AK58" s="239"/>
      <c r="AL58" s="239"/>
      <c r="AM58" s="240"/>
      <c r="AN58" s="238"/>
      <c r="AO58" s="239"/>
      <c r="AP58" s="239"/>
      <c r="AQ58" s="239"/>
      <c r="AR58" s="239"/>
      <c r="AS58" s="239"/>
      <c r="AT58" s="240"/>
      <c r="AU58" s="238"/>
      <c r="AV58" s="239"/>
      <c r="AW58" s="239"/>
      <c r="AX58" s="561"/>
      <c r="AY58" s="562"/>
      <c r="AZ58" s="563"/>
      <c r="BA58" s="564"/>
      <c r="BB58" s="579"/>
      <c r="BC58" s="553"/>
      <c r="BD58" s="553"/>
      <c r="BE58" s="553"/>
      <c r="BF58" s="554"/>
    </row>
    <row r="59" spans="2:58" ht="20.25" customHeight="1">
      <c r="B59" s="459"/>
      <c r="C59" s="543"/>
      <c r="D59" s="544"/>
      <c r="E59" s="545"/>
      <c r="F59" s="241"/>
      <c r="G59" s="470"/>
      <c r="H59" s="474"/>
      <c r="I59" s="475"/>
      <c r="J59" s="475"/>
      <c r="K59" s="476"/>
      <c r="L59" s="480"/>
      <c r="M59" s="481"/>
      <c r="N59" s="481"/>
      <c r="O59" s="482"/>
      <c r="P59" s="526" t="s">
        <v>138</v>
      </c>
      <c r="Q59" s="527"/>
      <c r="R59" s="528"/>
      <c r="S59" s="242" t="str">
        <f>IF(S58="","",VLOOKUP(S58,'シフト記号表（勤務時間帯）'!$C$6:$K$35,9,FALSE))</f>
        <v/>
      </c>
      <c r="T59" s="243" t="str">
        <f>IF(T58="","",VLOOKUP(T58,'シフト記号表（勤務時間帯）'!$C$6:$K$35,9,FALSE))</f>
        <v/>
      </c>
      <c r="U59" s="243" t="str">
        <f>IF(U58="","",VLOOKUP(U58,'シフト記号表（勤務時間帯）'!$C$6:$K$35,9,FALSE))</f>
        <v/>
      </c>
      <c r="V59" s="243" t="str">
        <f>IF(V58="","",VLOOKUP(V58,'シフト記号表（勤務時間帯）'!$C$6:$K$35,9,FALSE))</f>
        <v/>
      </c>
      <c r="W59" s="243" t="str">
        <f>IF(W58="","",VLOOKUP(W58,'シフト記号表（勤務時間帯）'!$C$6:$K$35,9,FALSE))</f>
        <v/>
      </c>
      <c r="X59" s="243" t="str">
        <f>IF(X58="","",VLOOKUP(X58,'シフト記号表（勤務時間帯）'!$C$6:$K$35,9,FALSE))</f>
        <v/>
      </c>
      <c r="Y59" s="244" t="str">
        <f>IF(Y58="","",VLOOKUP(Y58,'シフト記号表（勤務時間帯）'!$C$6:$K$35,9,FALSE))</f>
        <v/>
      </c>
      <c r="Z59" s="242" t="str">
        <f>IF(Z58="","",VLOOKUP(Z58,'シフト記号表（勤務時間帯）'!$C$6:$K$35,9,FALSE))</f>
        <v/>
      </c>
      <c r="AA59" s="243" t="str">
        <f>IF(AA58="","",VLOOKUP(AA58,'シフト記号表（勤務時間帯）'!$C$6:$K$35,9,FALSE))</f>
        <v/>
      </c>
      <c r="AB59" s="243" t="str">
        <f>IF(AB58="","",VLOOKUP(AB58,'シフト記号表（勤務時間帯）'!$C$6:$K$35,9,FALSE))</f>
        <v/>
      </c>
      <c r="AC59" s="243" t="str">
        <f>IF(AC58="","",VLOOKUP(AC58,'シフト記号表（勤務時間帯）'!$C$6:$K$35,9,FALSE))</f>
        <v/>
      </c>
      <c r="AD59" s="243" t="str">
        <f>IF(AD58="","",VLOOKUP(AD58,'シフト記号表（勤務時間帯）'!$C$6:$K$35,9,FALSE))</f>
        <v/>
      </c>
      <c r="AE59" s="243" t="str">
        <f>IF(AE58="","",VLOOKUP(AE58,'シフト記号表（勤務時間帯）'!$C$6:$K$35,9,FALSE))</f>
        <v/>
      </c>
      <c r="AF59" s="244" t="str">
        <f>IF(AF58="","",VLOOKUP(AF58,'シフト記号表（勤務時間帯）'!$C$6:$K$35,9,FALSE))</f>
        <v/>
      </c>
      <c r="AG59" s="242" t="str">
        <f>IF(AG58="","",VLOOKUP(AG58,'シフト記号表（勤務時間帯）'!$C$6:$K$35,9,FALSE))</f>
        <v/>
      </c>
      <c r="AH59" s="243" t="str">
        <f>IF(AH58="","",VLOOKUP(AH58,'シフト記号表（勤務時間帯）'!$C$6:$K$35,9,FALSE))</f>
        <v/>
      </c>
      <c r="AI59" s="243" t="str">
        <f>IF(AI58="","",VLOOKUP(AI58,'シフト記号表（勤務時間帯）'!$C$6:$K$35,9,FALSE))</f>
        <v/>
      </c>
      <c r="AJ59" s="243" t="str">
        <f>IF(AJ58="","",VLOOKUP(AJ58,'シフト記号表（勤務時間帯）'!$C$6:$K$35,9,FALSE))</f>
        <v/>
      </c>
      <c r="AK59" s="243" t="str">
        <f>IF(AK58="","",VLOOKUP(AK58,'シフト記号表（勤務時間帯）'!$C$6:$K$35,9,FALSE))</f>
        <v/>
      </c>
      <c r="AL59" s="243" t="str">
        <f>IF(AL58="","",VLOOKUP(AL58,'シフト記号表（勤務時間帯）'!$C$6:$K$35,9,FALSE))</f>
        <v/>
      </c>
      <c r="AM59" s="244" t="str">
        <f>IF(AM58="","",VLOOKUP(AM58,'シフト記号表（勤務時間帯）'!$C$6:$K$35,9,FALSE))</f>
        <v/>
      </c>
      <c r="AN59" s="242" t="str">
        <f>IF(AN58="","",VLOOKUP(AN58,'シフト記号表（勤務時間帯）'!$C$6:$K$35,9,FALSE))</f>
        <v/>
      </c>
      <c r="AO59" s="243" t="str">
        <f>IF(AO58="","",VLOOKUP(AO58,'シフト記号表（勤務時間帯）'!$C$6:$K$35,9,FALSE))</f>
        <v/>
      </c>
      <c r="AP59" s="243" t="str">
        <f>IF(AP58="","",VLOOKUP(AP58,'シフト記号表（勤務時間帯）'!$C$6:$K$35,9,FALSE))</f>
        <v/>
      </c>
      <c r="AQ59" s="243" t="str">
        <f>IF(AQ58="","",VLOOKUP(AQ58,'シフト記号表（勤務時間帯）'!$C$6:$K$35,9,FALSE))</f>
        <v/>
      </c>
      <c r="AR59" s="243" t="str">
        <f>IF(AR58="","",VLOOKUP(AR58,'シフト記号表（勤務時間帯）'!$C$6:$K$35,9,FALSE))</f>
        <v/>
      </c>
      <c r="AS59" s="243" t="str">
        <f>IF(AS58="","",VLOOKUP(AS58,'シフト記号表（勤務時間帯）'!$C$6:$K$35,9,FALSE))</f>
        <v/>
      </c>
      <c r="AT59" s="244" t="str">
        <f>IF(AT58="","",VLOOKUP(AT58,'シフト記号表（勤務時間帯）'!$C$6:$K$35,9,FALSE))</f>
        <v/>
      </c>
      <c r="AU59" s="242" t="str">
        <f>IF(AU58="","",VLOOKUP(AU58,'シフト記号表（勤務時間帯）'!$C$6:$K$35,9,FALSE))</f>
        <v/>
      </c>
      <c r="AV59" s="243" t="str">
        <f>IF(AV58="","",VLOOKUP(AV58,'シフト記号表（勤務時間帯）'!$C$6:$K$35,9,FALSE))</f>
        <v/>
      </c>
      <c r="AW59" s="243" t="str">
        <f>IF(AW58="","",VLOOKUP(AW58,'シフト記号表（勤務時間帯）'!$C$6:$K$35,9,FALSE))</f>
        <v/>
      </c>
      <c r="AX59" s="529">
        <f>IF($BB$3="４週",SUM(S59:AT59),IF($BB$3="暦月",SUM(S59:AW59),""))</f>
        <v>0</v>
      </c>
      <c r="AY59" s="530"/>
      <c r="AZ59" s="531">
        <f>IF($BB$3="４週",AX59/4,IF($BB$3="暦月",'通所型サービス別紙１（1枚版）'!AX59/('通所型サービス別紙１（1枚版）'!$BB$8/7),""))</f>
        <v>0</v>
      </c>
      <c r="BA59" s="532"/>
      <c r="BB59" s="580"/>
      <c r="BC59" s="481"/>
      <c r="BD59" s="481"/>
      <c r="BE59" s="481"/>
      <c r="BF59" s="482"/>
    </row>
    <row r="60" spans="2:58" ht="20.25" customHeight="1" thickBot="1">
      <c r="B60" s="571"/>
      <c r="C60" s="546"/>
      <c r="D60" s="547"/>
      <c r="E60" s="548"/>
      <c r="F60" s="250">
        <f>C58</f>
        <v>0</v>
      </c>
      <c r="G60" s="572"/>
      <c r="H60" s="573"/>
      <c r="I60" s="574"/>
      <c r="J60" s="574"/>
      <c r="K60" s="575"/>
      <c r="L60" s="576"/>
      <c r="M60" s="577"/>
      <c r="N60" s="577"/>
      <c r="O60" s="578"/>
      <c r="P60" s="609" t="s">
        <v>139</v>
      </c>
      <c r="Q60" s="610"/>
      <c r="R60" s="611"/>
      <c r="S60" s="246" t="str">
        <f>IF(S58="","",VLOOKUP(S58,'シフト記号表（勤務時間帯）'!$C$6:$U$35,19,FALSE))</f>
        <v/>
      </c>
      <c r="T60" s="247" t="str">
        <f>IF(T58="","",VLOOKUP(T58,'シフト記号表（勤務時間帯）'!$C$6:$U$35,19,FALSE))</f>
        <v/>
      </c>
      <c r="U60" s="247" t="str">
        <f>IF(U58="","",VLOOKUP(U58,'シフト記号表（勤務時間帯）'!$C$6:$U$35,19,FALSE))</f>
        <v/>
      </c>
      <c r="V60" s="247" t="str">
        <f>IF(V58="","",VLOOKUP(V58,'シフト記号表（勤務時間帯）'!$C$6:$U$35,19,FALSE))</f>
        <v/>
      </c>
      <c r="W60" s="247" t="str">
        <f>IF(W58="","",VLOOKUP(W58,'シフト記号表（勤務時間帯）'!$C$6:$U$35,19,FALSE))</f>
        <v/>
      </c>
      <c r="X60" s="247" t="str">
        <f>IF(X58="","",VLOOKUP(X58,'シフト記号表（勤務時間帯）'!$C$6:$U$35,19,FALSE))</f>
        <v/>
      </c>
      <c r="Y60" s="248" t="str">
        <f>IF(Y58="","",VLOOKUP(Y58,'シフト記号表（勤務時間帯）'!$C$6:$U$35,19,FALSE))</f>
        <v/>
      </c>
      <c r="Z60" s="246" t="str">
        <f>IF(Z58="","",VLOOKUP(Z58,'シフト記号表（勤務時間帯）'!$C$6:$U$35,19,FALSE))</f>
        <v/>
      </c>
      <c r="AA60" s="247" t="str">
        <f>IF(AA58="","",VLOOKUP(AA58,'シフト記号表（勤務時間帯）'!$C$6:$U$35,19,FALSE))</f>
        <v/>
      </c>
      <c r="AB60" s="247" t="str">
        <f>IF(AB58="","",VLOOKUP(AB58,'シフト記号表（勤務時間帯）'!$C$6:$U$35,19,FALSE))</f>
        <v/>
      </c>
      <c r="AC60" s="247" t="str">
        <f>IF(AC58="","",VLOOKUP(AC58,'シフト記号表（勤務時間帯）'!$C$6:$U$35,19,FALSE))</f>
        <v/>
      </c>
      <c r="AD60" s="247" t="str">
        <f>IF(AD58="","",VLOOKUP(AD58,'シフト記号表（勤務時間帯）'!$C$6:$U$35,19,FALSE))</f>
        <v/>
      </c>
      <c r="AE60" s="247" t="str">
        <f>IF(AE58="","",VLOOKUP(AE58,'シフト記号表（勤務時間帯）'!$C$6:$U$35,19,FALSE))</f>
        <v/>
      </c>
      <c r="AF60" s="248" t="str">
        <f>IF(AF58="","",VLOOKUP(AF58,'シフト記号表（勤務時間帯）'!$C$6:$U$35,19,FALSE))</f>
        <v/>
      </c>
      <c r="AG60" s="246" t="str">
        <f>IF(AG58="","",VLOOKUP(AG58,'シフト記号表（勤務時間帯）'!$C$6:$U$35,19,FALSE))</f>
        <v/>
      </c>
      <c r="AH60" s="247" t="str">
        <f>IF(AH58="","",VLOOKUP(AH58,'シフト記号表（勤務時間帯）'!$C$6:$U$35,19,FALSE))</f>
        <v/>
      </c>
      <c r="AI60" s="247" t="str">
        <f>IF(AI58="","",VLOOKUP(AI58,'シフト記号表（勤務時間帯）'!$C$6:$U$35,19,FALSE))</f>
        <v/>
      </c>
      <c r="AJ60" s="247" t="str">
        <f>IF(AJ58="","",VLOOKUP(AJ58,'シフト記号表（勤務時間帯）'!$C$6:$U$35,19,FALSE))</f>
        <v/>
      </c>
      <c r="AK60" s="247" t="str">
        <f>IF(AK58="","",VLOOKUP(AK58,'シフト記号表（勤務時間帯）'!$C$6:$U$35,19,FALSE))</f>
        <v/>
      </c>
      <c r="AL60" s="247" t="str">
        <f>IF(AL58="","",VLOOKUP(AL58,'シフト記号表（勤務時間帯）'!$C$6:$U$35,19,FALSE))</f>
        <v/>
      </c>
      <c r="AM60" s="248" t="str">
        <f>IF(AM58="","",VLOOKUP(AM58,'シフト記号表（勤務時間帯）'!$C$6:$U$35,19,FALSE))</f>
        <v/>
      </c>
      <c r="AN60" s="246" t="str">
        <f>IF(AN58="","",VLOOKUP(AN58,'シフト記号表（勤務時間帯）'!$C$6:$U$35,19,FALSE))</f>
        <v/>
      </c>
      <c r="AO60" s="247" t="str">
        <f>IF(AO58="","",VLOOKUP(AO58,'シフト記号表（勤務時間帯）'!$C$6:$U$35,19,FALSE))</f>
        <v/>
      </c>
      <c r="AP60" s="247" t="str">
        <f>IF(AP58="","",VLOOKUP(AP58,'シフト記号表（勤務時間帯）'!$C$6:$U$35,19,FALSE))</f>
        <v/>
      </c>
      <c r="AQ60" s="247" t="str">
        <f>IF(AQ58="","",VLOOKUP(AQ58,'シフト記号表（勤務時間帯）'!$C$6:$U$35,19,FALSE))</f>
        <v/>
      </c>
      <c r="AR60" s="247" t="str">
        <f>IF(AR58="","",VLOOKUP(AR58,'シフト記号表（勤務時間帯）'!$C$6:$U$35,19,FALSE))</f>
        <v/>
      </c>
      <c r="AS60" s="247" t="str">
        <f>IF(AS58="","",VLOOKUP(AS58,'シフト記号表（勤務時間帯）'!$C$6:$U$35,19,FALSE))</f>
        <v/>
      </c>
      <c r="AT60" s="248" t="str">
        <f>IF(AT58="","",VLOOKUP(AT58,'シフト記号表（勤務時間帯）'!$C$6:$U$35,19,FALSE))</f>
        <v/>
      </c>
      <c r="AU60" s="246" t="str">
        <f>IF(AU58="","",VLOOKUP(AU58,'シフト記号表（勤務時間帯）'!$C$6:$U$35,19,FALSE))</f>
        <v/>
      </c>
      <c r="AV60" s="247" t="str">
        <f>IF(AV58="","",VLOOKUP(AV58,'シフト記号表（勤務時間帯）'!$C$6:$U$35,19,FALSE))</f>
        <v/>
      </c>
      <c r="AW60" s="247" t="str">
        <f>IF(AW58="","",VLOOKUP(AW58,'シフト記号表（勤務時間帯）'!$C$6:$U$35,19,FALSE))</f>
        <v/>
      </c>
      <c r="AX60" s="536">
        <f>IF($BB$3="４週",SUM(S60:AT60),IF($BB$3="暦月",SUM(S60:AW60),""))</f>
        <v>0</v>
      </c>
      <c r="AY60" s="537"/>
      <c r="AZ60" s="538">
        <f>IF($BB$3="４週",AX60/4,IF($BB$3="暦月",'通所型サービス別紙１（1枚版）'!AX60/('通所型サービス別紙１（1枚版）'!$BB$8/7),""))</f>
        <v>0</v>
      </c>
      <c r="BA60" s="539"/>
      <c r="BB60" s="608"/>
      <c r="BC60" s="577"/>
      <c r="BD60" s="577"/>
      <c r="BE60" s="577"/>
      <c r="BF60" s="578"/>
    </row>
    <row r="61" spans="2:58" s="219" customFormat="1" ht="6" customHeight="1" thickBot="1">
      <c r="B61" s="251"/>
      <c r="C61" s="252"/>
      <c r="D61" s="252"/>
      <c r="E61" s="252"/>
      <c r="F61" s="253"/>
      <c r="G61" s="253"/>
      <c r="H61" s="254"/>
      <c r="I61" s="254"/>
      <c r="J61" s="254"/>
      <c r="K61" s="254"/>
      <c r="L61" s="253"/>
      <c r="M61" s="253"/>
      <c r="N61" s="253"/>
      <c r="O61" s="253"/>
      <c r="P61" s="255"/>
      <c r="Q61" s="255"/>
      <c r="R61" s="255"/>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6"/>
      <c r="AY61" s="256"/>
      <c r="AZ61" s="256"/>
      <c r="BA61" s="256"/>
      <c r="BB61" s="253"/>
      <c r="BC61" s="253"/>
      <c r="BD61" s="253"/>
      <c r="BE61" s="253"/>
      <c r="BF61" s="257"/>
    </row>
    <row r="62" spans="2:58" ht="20.100000000000001" customHeight="1">
      <c r="B62" s="258"/>
      <c r="C62" s="259"/>
      <c r="D62" s="259"/>
      <c r="E62" s="259"/>
      <c r="F62" s="259"/>
      <c r="G62" s="620" t="s">
        <v>140</v>
      </c>
      <c r="H62" s="620"/>
      <c r="I62" s="620"/>
      <c r="J62" s="620"/>
      <c r="K62" s="620"/>
      <c r="L62" s="620"/>
      <c r="M62" s="620"/>
      <c r="N62" s="620"/>
      <c r="O62" s="620"/>
      <c r="P62" s="620"/>
      <c r="Q62" s="620"/>
      <c r="R62" s="621"/>
      <c r="S62" s="260" t="str">
        <f>IF(SUMIF($F$22:$F$60, "生活相談員", S22:S60)=0,"",SUMIF($F$22:$F$60,"生活相談員",S22:S60))</f>
        <v/>
      </c>
      <c r="T62" s="261" t="str">
        <f t="shared" ref="T62:AW62" si="1">IF(SUMIF($F$22:$F$60, "生活相談員", T22:T60)=0,"",SUMIF($F$22:$F$60,"生活相談員",T22:T60))</f>
        <v/>
      </c>
      <c r="U62" s="261" t="str">
        <f t="shared" si="1"/>
        <v/>
      </c>
      <c r="V62" s="261" t="str">
        <f t="shared" si="1"/>
        <v/>
      </c>
      <c r="W62" s="261" t="str">
        <f t="shared" si="1"/>
        <v/>
      </c>
      <c r="X62" s="261" t="str">
        <f t="shared" si="1"/>
        <v/>
      </c>
      <c r="Y62" s="262" t="str">
        <f t="shared" si="1"/>
        <v/>
      </c>
      <c r="Z62" s="260" t="str">
        <f t="shared" si="1"/>
        <v/>
      </c>
      <c r="AA62" s="261" t="str">
        <f t="shared" si="1"/>
        <v/>
      </c>
      <c r="AB62" s="261" t="str">
        <f t="shared" si="1"/>
        <v/>
      </c>
      <c r="AC62" s="261" t="str">
        <f t="shared" si="1"/>
        <v/>
      </c>
      <c r="AD62" s="261" t="str">
        <f t="shared" si="1"/>
        <v/>
      </c>
      <c r="AE62" s="261" t="str">
        <f t="shared" si="1"/>
        <v/>
      </c>
      <c r="AF62" s="262" t="str">
        <f t="shared" si="1"/>
        <v/>
      </c>
      <c r="AG62" s="260" t="str">
        <f t="shared" si="1"/>
        <v/>
      </c>
      <c r="AH62" s="261" t="str">
        <f t="shared" si="1"/>
        <v/>
      </c>
      <c r="AI62" s="261" t="str">
        <f t="shared" si="1"/>
        <v/>
      </c>
      <c r="AJ62" s="261" t="str">
        <f t="shared" si="1"/>
        <v/>
      </c>
      <c r="AK62" s="261" t="str">
        <f t="shared" si="1"/>
        <v/>
      </c>
      <c r="AL62" s="261" t="str">
        <f t="shared" si="1"/>
        <v/>
      </c>
      <c r="AM62" s="262" t="str">
        <f t="shared" si="1"/>
        <v/>
      </c>
      <c r="AN62" s="260" t="str">
        <f t="shared" si="1"/>
        <v/>
      </c>
      <c r="AO62" s="261" t="str">
        <f t="shared" si="1"/>
        <v/>
      </c>
      <c r="AP62" s="261" t="str">
        <f t="shared" si="1"/>
        <v/>
      </c>
      <c r="AQ62" s="261" t="str">
        <f t="shared" si="1"/>
        <v/>
      </c>
      <c r="AR62" s="261" t="str">
        <f t="shared" si="1"/>
        <v/>
      </c>
      <c r="AS62" s="261" t="str">
        <f t="shared" si="1"/>
        <v/>
      </c>
      <c r="AT62" s="262" t="str">
        <f t="shared" si="1"/>
        <v/>
      </c>
      <c r="AU62" s="260" t="str">
        <f t="shared" si="1"/>
        <v/>
      </c>
      <c r="AV62" s="261" t="str">
        <f t="shared" si="1"/>
        <v/>
      </c>
      <c r="AW62" s="262" t="str">
        <f t="shared" si="1"/>
        <v/>
      </c>
      <c r="AX62" s="622" t="str">
        <f>IF(SUMIF($F$22:$F$60, "生活相談員", AX22:AY60)=0,"",SUMIF($F$22:$F$60,"生活相談員",AX22:AY60))</f>
        <v/>
      </c>
      <c r="AY62" s="623"/>
      <c r="AZ62" s="582" t="str">
        <f>IF(AX62="","",IF($BB$3="４週",AX62/4,IF($BB$3="暦月",AX62/('通所型サービス別紙１（1枚版）'!$BB$8/7),"")))</f>
        <v/>
      </c>
      <c r="BA62" s="583"/>
      <c r="BB62" s="584"/>
      <c r="BC62" s="585"/>
      <c r="BD62" s="585"/>
      <c r="BE62" s="585"/>
      <c r="BF62" s="586"/>
    </row>
    <row r="63" spans="2:58" ht="20.25" customHeight="1">
      <c r="B63" s="263"/>
      <c r="C63" s="264"/>
      <c r="D63" s="264"/>
      <c r="E63" s="264"/>
      <c r="F63" s="264"/>
      <c r="G63" s="593" t="s">
        <v>141</v>
      </c>
      <c r="H63" s="593"/>
      <c r="I63" s="593"/>
      <c r="J63" s="593"/>
      <c r="K63" s="593"/>
      <c r="L63" s="593"/>
      <c r="M63" s="593"/>
      <c r="N63" s="593"/>
      <c r="O63" s="593"/>
      <c r="P63" s="593"/>
      <c r="Q63" s="593"/>
      <c r="R63" s="594"/>
      <c r="S63" s="265" t="str">
        <f t="shared" ref="S63:AW63" si="2">IF(SUMIF($F$22:$F$60, "介護職員", S22:S60)=0,"",SUMIF($F$22:$F$60, "介護職員", S22:S60))</f>
        <v/>
      </c>
      <c r="T63" s="266" t="str">
        <f t="shared" si="2"/>
        <v/>
      </c>
      <c r="U63" s="266" t="str">
        <f t="shared" si="2"/>
        <v/>
      </c>
      <c r="V63" s="266" t="str">
        <f t="shared" si="2"/>
        <v/>
      </c>
      <c r="W63" s="266" t="str">
        <f t="shared" si="2"/>
        <v/>
      </c>
      <c r="X63" s="266" t="str">
        <f t="shared" si="2"/>
        <v/>
      </c>
      <c r="Y63" s="267" t="str">
        <f t="shared" si="2"/>
        <v/>
      </c>
      <c r="Z63" s="265" t="str">
        <f t="shared" si="2"/>
        <v/>
      </c>
      <c r="AA63" s="266" t="str">
        <f t="shared" si="2"/>
        <v/>
      </c>
      <c r="AB63" s="266" t="str">
        <f t="shared" si="2"/>
        <v/>
      </c>
      <c r="AC63" s="266" t="str">
        <f t="shared" si="2"/>
        <v/>
      </c>
      <c r="AD63" s="266" t="str">
        <f t="shared" si="2"/>
        <v/>
      </c>
      <c r="AE63" s="266" t="str">
        <f t="shared" si="2"/>
        <v/>
      </c>
      <c r="AF63" s="267" t="str">
        <f t="shared" si="2"/>
        <v/>
      </c>
      <c r="AG63" s="265" t="str">
        <f t="shared" si="2"/>
        <v/>
      </c>
      <c r="AH63" s="266" t="str">
        <f t="shared" si="2"/>
        <v/>
      </c>
      <c r="AI63" s="266" t="str">
        <f t="shared" si="2"/>
        <v/>
      </c>
      <c r="AJ63" s="266" t="str">
        <f t="shared" si="2"/>
        <v/>
      </c>
      <c r="AK63" s="266" t="str">
        <f t="shared" si="2"/>
        <v/>
      </c>
      <c r="AL63" s="266" t="str">
        <f t="shared" si="2"/>
        <v/>
      </c>
      <c r="AM63" s="267" t="str">
        <f t="shared" si="2"/>
        <v/>
      </c>
      <c r="AN63" s="265" t="str">
        <f t="shared" si="2"/>
        <v/>
      </c>
      <c r="AO63" s="266" t="str">
        <f t="shared" si="2"/>
        <v/>
      </c>
      <c r="AP63" s="266" t="str">
        <f t="shared" si="2"/>
        <v/>
      </c>
      <c r="AQ63" s="266" t="str">
        <f t="shared" si="2"/>
        <v/>
      </c>
      <c r="AR63" s="266" t="str">
        <f t="shared" si="2"/>
        <v/>
      </c>
      <c r="AS63" s="266" t="str">
        <f t="shared" si="2"/>
        <v/>
      </c>
      <c r="AT63" s="267" t="str">
        <f t="shared" si="2"/>
        <v/>
      </c>
      <c r="AU63" s="265" t="str">
        <f t="shared" si="2"/>
        <v/>
      </c>
      <c r="AV63" s="266" t="str">
        <f t="shared" si="2"/>
        <v/>
      </c>
      <c r="AW63" s="267" t="str">
        <f t="shared" si="2"/>
        <v/>
      </c>
      <c r="AX63" s="595" t="str">
        <f>IF(SUMIF($F$22:$F$60, "介護職員", AX22:AX60)=0,"",SUMIF($F$22:$F$60, "介護職員", AX22:AX60))</f>
        <v/>
      </c>
      <c r="AY63" s="596"/>
      <c r="AZ63" s="597" t="str">
        <f>IF(AX63="","",IF($BB$3="４週",AX63/4,IF($BB$3="暦月",AX63/('通所型サービス別紙１（1枚版）'!$BB$8/7),"")))</f>
        <v/>
      </c>
      <c r="BA63" s="598"/>
      <c r="BB63" s="587"/>
      <c r="BC63" s="588"/>
      <c r="BD63" s="588"/>
      <c r="BE63" s="588"/>
      <c r="BF63" s="589"/>
    </row>
    <row r="64" spans="2:58" ht="20.25" customHeight="1">
      <c r="B64" s="263"/>
      <c r="C64" s="264"/>
      <c r="D64" s="264"/>
      <c r="E64" s="264"/>
      <c r="F64" s="264"/>
      <c r="G64" s="593" t="s">
        <v>142</v>
      </c>
      <c r="H64" s="593"/>
      <c r="I64" s="593"/>
      <c r="J64" s="593"/>
      <c r="K64" s="593"/>
      <c r="L64" s="593"/>
      <c r="M64" s="593"/>
      <c r="N64" s="593"/>
      <c r="O64" s="593"/>
      <c r="P64" s="593"/>
      <c r="Q64" s="593"/>
      <c r="R64" s="594"/>
      <c r="S64" s="268"/>
      <c r="T64" s="269"/>
      <c r="U64" s="269"/>
      <c r="V64" s="269"/>
      <c r="W64" s="269"/>
      <c r="X64" s="269"/>
      <c r="Y64" s="270"/>
      <c r="Z64" s="268"/>
      <c r="AA64" s="269"/>
      <c r="AB64" s="269"/>
      <c r="AC64" s="269"/>
      <c r="AD64" s="269"/>
      <c r="AE64" s="269"/>
      <c r="AF64" s="270"/>
      <c r="AG64" s="268"/>
      <c r="AH64" s="269"/>
      <c r="AI64" s="269"/>
      <c r="AJ64" s="269"/>
      <c r="AK64" s="269"/>
      <c r="AL64" s="269"/>
      <c r="AM64" s="270"/>
      <c r="AN64" s="268"/>
      <c r="AO64" s="269"/>
      <c r="AP64" s="269"/>
      <c r="AQ64" s="269"/>
      <c r="AR64" s="269"/>
      <c r="AS64" s="269"/>
      <c r="AT64" s="270"/>
      <c r="AU64" s="268"/>
      <c r="AV64" s="269"/>
      <c r="AW64" s="270"/>
      <c r="AX64" s="599"/>
      <c r="AY64" s="600"/>
      <c r="AZ64" s="600"/>
      <c r="BA64" s="601"/>
      <c r="BB64" s="587"/>
      <c r="BC64" s="588"/>
      <c r="BD64" s="588"/>
      <c r="BE64" s="588"/>
      <c r="BF64" s="589"/>
    </row>
    <row r="65" spans="2:73" ht="20.25" customHeight="1">
      <c r="B65" s="263"/>
      <c r="C65" s="264"/>
      <c r="D65" s="264"/>
      <c r="E65" s="264"/>
      <c r="F65" s="264"/>
      <c r="G65" s="593" t="s">
        <v>143</v>
      </c>
      <c r="H65" s="593"/>
      <c r="I65" s="593"/>
      <c r="J65" s="593"/>
      <c r="K65" s="593"/>
      <c r="L65" s="593"/>
      <c r="M65" s="593"/>
      <c r="N65" s="593"/>
      <c r="O65" s="593"/>
      <c r="P65" s="593"/>
      <c r="Q65" s="593"/>
      <c r="R65" s="594"/>
      <c r="S65" s="268"/>
      <c r="T65" s="269"/>
      <c r="U65" s="269"/>
      <c r="V65" s="269"/>
      <c r="W65" s="269"/>
      <c r="X65" s="269"/>
      <c r="Y65" s="270"/>
      <c r="Z65" s="268"/>
      <c r="AA65" s="269"/>
      <c r="AB65" s="269"/>
      <c r="AC65" s="269"/>
      <c r="AD65" s="269"/>
      <c r="AE65" s="269"/>
      <c r="AF65" s="270"/>
      <c r="AG65" s="268"/>
      <c r="AH65" s="269"/>
      <c r="AI65" s="269"/>
      <c r="AJ65" s="269"/>
      <c r="AK65" s="269"/>
      <c r="AL65" s="269"/>
      <c r="AM65" s="270"/>
      <c r="AN65" s="268"/>
      <c r="AO65" s="269"/>
      <c r="AP65" s="269"/>
      <c r="AQ65" s="269"/>
      <c r="AR65" s="269"/>
      <c r="AS65" s="269"/>
      <c r="AT65" s="270"/>
      <c r="AU65" s="268"/>
      <c r="AV65" s="269"/>
      <c r="AW65" s="270"/>
      <c r="AX65" s="602"/>
      <c r="AY65" s="603"/>
      <c r="AZ65" s="603"/>
      <c r="BA65" s="604"/>
      <c r="BB65" s="587"/>
      <c r="BC65" s="588"/>
      <c r="BD65" s="588"/>
      <c r="BE65" s="588"/>
      <c r="BF65" s="589"/>
    </row>
    <row r="66" spans="2:73" ht="20.25" customHeight="1" thickBot="1">
      <c r="B66" s="271"/>
      <c r="C66" s="272"/>
      <c r="D66" s="272"/>
      <c r="E66" s="272"/>
      <c r="F66" s="272"/>
      <c r="G66" s="612" t="s">
        <v>144</v>
      </c>
      <c r="H66" s="612"/>
      <c r="I66" s="612"/>
      <c r="J66" s="612"/>
      <c r="K66" s="612"/>
      <c r="L66" s="612"/>
      <c r="M66" s="612"/>
      <c r="N66" s="612"/>
      <c r="O66" s="612"/>
      <c r="P66" s="612"/>
      <c r="Q66" s="612"/>
      <c r="R66" s="613"/>
      <c r="S66" s="273" t="str">
        <f>IF(S65&lt;&gt;"",IF(S64&gt;15,((S64-15)/5+1)*S65,S65),"")</f>
        <v/>
      </c>
      <c r="T66" s="274" t="str">
        <f t="shared" ref="T66:AW66" si="3">IF(T65&lt;&gt;"",IF(T64&gt;15,((T64-15)/5+1)*T65,T65),"")</f>
        <v/>
      </c>
      <c r="U66" s="274" t="str">
        <f t="shared" si="3"/>
        <v/>
      </c>
      <c r="V66" s="274" t="str">
        <f t="shared" si="3"/>
        <v/>
      </c>
      <c r="W66" s="274" t="str">
        <f t="shared" si="3"/>
        <v/>
      </c>
      <c r="X66" s="274" t="str">
        <f t="shared" si="3"/>
        <v/>
      </c>
      <c r="Y66" s="275" t="str">
        <f t="shared" si="3"/>
        <v/>
      </c>
      <c r="Z66" s="273" t="str">
        <f t="shared" si="3"/>
        <v/>
      </c>
      <c r="AA66" s="274" t="str">
        <f t="shared" si="3"/>
        <v/>
      </c>
      <c r="AB66" s="274" t="str">
        <f t="shared" si="3"/>
        <v/>
      </c>
      <c r="AC66" s="274" t="str">
        <f t="shared" si="3"/>
        <v/>
      </c>
      <c r="AD66" s="274" t="str">
        <f t="shared" si="3"/>
        <v/>
      </c>
      <c r="AE66" s="274" t="str">
        <f t="shared" si="3"/>
        <v/>
      </c>
      <c r="AF66" s="275" t="str">
        <f t="shared" si="3"/>
        <v/>
      </c>
      <c r="AG66" s="273" t="str">
        <f t="shared" si="3"/>
        <v/>
      </c>
      <c r="AH66" s="274" t="str">
        <f t="shared" si="3"/>
        <v/>
      </c>
      <c r="AI66" s="274" t="str">
        <f t="shared" si="3"/>
        <v/>
      </c>
      <c r="AJ66" s="274" t="str">
        <f t="shared" si="3"/>
        <v/>
      </c>
      <c r="AK66" s="274" t="str">
        <f t="shared" si="3"/>
        <v/>
      </c>
      <c r="AL66" s="274" t="str">
        <f t="shared" si="3"/>
        <v/>
      </c>
      <c r="AM66" s="275" t="str">
        <f t="shared" si="3"/>
        <v/>
      </c>
      <c r="AN66" s="273" t="str">
        <f t="shared" si="3"/>
        <v/>
      </c>
      <c r="AO66" s="274" t="str">
        <f t="shared" si="3"/>
        <v/>
      </c>
      <c r="AP66" s="274" t="str">
        <f t="shared" si="3"/>
        <v/>
      </c>
      <c r="AQ66" s="274" t="str">
        <f t="shared" si="3"/>
        <v/>
      </c>
      <c r="AR66" s="274" t="str">
        <f t="shared" si="3"/>
        <v/>
      </c>
      <c r="AS66" s="274" t="str">
        <f t="shared" si="3"/>
        <v/>
      </c>
      <c r="AT66" s="275" t="str">
        <f t="shared" si="3"/>
        <v/>
      </c>
      <c r="AU66" s="265" t="str">
        <f t="shared" si="3"/>
        <v/>
      </c>
      <c r="AV66" s="266" t="str">
        <f t="shared" si="3"/>
        <v/>
      </c>
      <c r="AW66" s="267" t="str">
        <f t="shared" si="3"/>
        <v/>
      </c>
      <c r="AX66" s="602"/>
      <c r="AY66" s="603"/>
      <c r="AZ66" s="603"/>
      <c r="BA66" s="604"/>
      <c r="BB66" s="587"/>
      <c r="BC66" s="588"/>
      <c r="BD66" s="588"/>
      <c r="BE66" s="588"/>
      <c r="BF66" s="589"/>
    </row>
    <row r="67" spans="2:73" ht="18.75" customHeight="1">
      <c r="B67" s="501" t="s">
        <v>145</v>
      </c>
      <c r="C67" s="502"/>
      <c r="D67" s="502"/>
      <c r="E67" s="502"/>
      <c r="F67" s="502"/>
      <c r="G67" s="502"/>
      <c r="H67" s="502"/>
      <c r="I67" s="502"/>
      <c r="J67" s="502"/>
      <c r="K67" s="503"/>
      <c r="L67" s="614" t="s">
        <v>146</v>
      </c>
      <c r="M67" s="614"/>
      <c r="N67" s="614"/>
      <c r="O67" s="614"/>
      <c r="P67" s="614"/>
      <c r="Q67" s="614"/>
      <c r="R67" s="615"/>
      <c r="S67" s="276" t="str">
        <f>IF($L67="","",IF(COUNTIFS($F$22:$F$60,$L67,S$22:S$60,"&gt;0")=0,"",COUNTIFS($F$22:$F$60,$L67,S$22:S$60,"&gt;0")))</f>
        <v/>
      </c>
      <c r="T67" s="277" t="str">
        <f t="shared" ref="T67:AW71" si="4">IF($L67="","",IF(COUNTIFS($F$22:$F$60,$L67,T$22:T$60,"&gt;0")=0,"",COUNTIFS($F$22:$F$60,$L67,T$22:T$60,"&gt;0")))</f>
        <v/>
      </c>
      <c r="U67" s="277" t="str">
        <f t="shared" si="4"/>
        <v/>
      </c>
      <c r="V67" s="277" t="str">
        <f t="shared" si="4"/>
        <v/>
      </c>
      <c r="W67" s="277" t="str">
        <f t="shared" si="4"/>
        <v/>
      </c>
      <c r="X67" s="277" t="str">
        <f t="shared" si="4"/>
        <v/>
      </c>
      <c r="Y67" s="278" t="str">
        <f t="shared" si="4"/>
        <v/>
      </c>
      <c r="Z67" s="279" t="str">
        <f t="shared" si="4"/>
        <v/>
      </c>
      <c r="AA67" s="277" t="str">
        <f t="shared" si="4"/>
        <v/>
      </c>
      <c r="AB67" s="277" t="str">
        <f t="shared" si="4"/>
        <v/>
      </c>
      <c r="AC67" s="277" t="str">
        <f t="shared" si="4"/>
        <v/>
      </c>
      <c r="AD67" s="277" t="str">
        <f t="shared" si="4"/>
        <v/>
      </c>
      <c r="AE67" s="277" t="str">
        <f t="shared" si="4"/>
        <v/>
      </c>
      <c r="AF67" s="278" t="str">
        <f t="shared" si="4"/>
        <v/>
      </c>
      <c r="AG67" s="277" t="str">
        <f t="shared" si="4"/>
        <v/>
      </c>
      <c r="AH67" s="277" t="str">
        <f t="shared" si="4"/>
        <v/>
      </c>
      <c r="AI67" s="277" t="str">
        <f t="shared" si="4"/>
        <v/>
      </c>
      <c r="AJ67" s="277" t="str">
        <f t="shared" si="4"/>
        <v/>
      </c>
      <c r="AK67" s="277" t="str">
        <f t="shared" si="4"/>
        <v/>
      </c>
      <c r="AL67" s="277" t="str">
        <f t="shared" si="4"/>
        <v/>
      </c>
      <c r="AM67" s="278" t="str">
        <f t="shared" si="4"/>
        <v/>
      </c>
      <c r="AN67" s="277" t="str">
        <f t="shared" si="4"/>
        <v/>
      </c>
      <c r="AO67" s="277" t="str">
        <f t="shared" si="4"/>
        <v/>
      </c>
      <c r="AP67" s="277" t="str">
        <f t="shared" si="4"/>
        <v/>
      </c>
      <c r="AQ67" s="277" t="str">
        <f t="shared" si="4"/>
        <v/>
      </c>
      <c r="AR67" s="277" t="str">
        <f t="shared" si="4"/>
        <v/>
      </c>
      <c r="AS67" s="277" t="str">
        <f t="shared" si="4"/>
        <v/>
      </c>
      <c r="AT67" s="278" t="str">
        <f t="shared" si="4"/>
        <v/>
      </c>
      <c r="AU67" s="277" t="str">
        <f t="shared" si="4"/>
        <v/>
      </c>
      <c r="AV67" s="277" t="str">
        <f t="shared" si="4"/>
        <v/>
      </c>
      <c r="AW67" s="278" t="str">
        <f t="shared" si="4"/>
        <v/>
      </c>
      <c r="AX67" s="602"/>
      <c r="AY67" s="603"/>
      <c r="AZ67" s="603"/>
      <c r="BA67" s="604"/>
      <c r="BB67" s="587"/>
      <c r="BC67" s="588"/>
      <c r="BD67" s="588"/>
      <c r="BE67" s="588"/>
      <c r="BF67" s="589"/>
    </row>
    <row r="68" spans="2:73" ht="18.75" customHeight="1">
      <c r="B68" s="501"/>
      <c r="C68" s="502"/>
      <c r="D68" s="502"/>
      <c r="E68" s="502"/>
      <c r="F68" s="502"/>
      <c r="G68" s="502"/>
      <c r="H68" s="502"/>
      <c r="I68" s="502"/>
      <c r="J68" s="502"/>
      <c r="K68" s="503"/>
      <c r="L68" s="616" t="s">
        <v>147</v>
      </c>
      <c r="M68" s="616"/>
      <c r="N68" s="616"/>
      <c r="O68" s="616"/>
      <c r="P68" s="616"/>
      <c r="Q68" s="616"/>
      <c r="R68" s="617"/>
      <c r="S68" s="265" t="str">
        <f t="shared" ref="S68:AH71" si="5">IF($L68="","",IF(COUNTIFS($F$22:$F$60,$L68,S$22:S$60,"&gt;0")=0,"",COUNTIFS($F$22:$F$60,$L68,S$22:S$60,"&gt;0")))</f>
        <v/>
      </c>
      <c r="T68" s="266" t="str">
        <f>IF($L68="","",IF(COUNTIFS($F$22:$F$60,$L68,T$22:T$60,"&gt;0")=0,"",COUNTIFS($F$22:$F$60,$L68,T$22:T$60,"&gt;0")))</f>
        <v/>
      </c>
      <c r="U68" s="266" t="str">
        <f t="shared" si="5"/>
        <v/>
      </c>
      <c r="V68" s="266" t="str">
        <f t="shared" si="5"/>
        <v/>
      </c>
      <c r="W68" s="266" t="str">
        <f t="shared" si="5"/>
        <v/>
      </c>
      <c r="X68" s="266" t="str">
        <f t="shared" si="5"/>
        <v/>
      </c>
      <c r="Y68" s="267" t="str">
        <f t="shared" si="5"/>
        <v/>
      </c>
      <c r="Z68" s="280" t="str">
        <f t="shared" si="5"/>
        <v/>
      </c>
      <c r="AA68" s="266" t="str">
        <f t="shared" si="5"/>
        <v/>
      </c>
      <c r="AB68" s="266" t="str">
        <f t="shared" si="5"/>
        <v/>
      </c>
      <c r="AC68" s="266" t="str">
        <f t="shared" si="5"/>
        <v/>
      </c>
      <c r="AD68" s="266" t="str">
        <f t="shared" si="5"/>
        <v/>
      </c>
      <c r="AE68" s="266" t="str">
        <f t="shared" si="5"/>
        <v/>
      </c>
      <c r="AF68" s="267" t="str">
        <f t="shared" si="5"/>
        <v/>
      </c>
      <c r="AG68" s="266" t="str">
        <f t="shared" si="5"/>
        <v/>
      </c>
      <c r="AH68" s="266" t="str">
        <f t="shared" si="5"/>
        <v/>
      </c>
      <c r="AI68" s="266" t="str">
        <f t="shared" si="4"/>
        <v/>
      </c>
      <c r="AJ68" s="266" t="str">
        <f t="shared" si="4"/>
        <v/>
      </c>
      <c r="AK68" s="266" t="str">
        <f t="shared" si="4"/>
        <v/>
      </c>
      <c r="AL68" s="266" t="str">
        <f t="shared" si="4"/>
        <v/>
      </c>
      <c r="AM68" s="267" t="str">
        <f t="shared" si="4"/>
        <v/>
      </c>
      <c r="AN68" s="266" t="str">
        <f t="shared" si="4"/>
        <v/>
      </c>
      <c r="AO68" s="266" t="str">
        <f t="shared" si="4"/>
        <v/>
      </c>
      <c r="AP68" s="266" t="str">
        <f t="shared" si="4"/>
        <v/>
      </c>
      <c r="AQ68" s="266" t="str">
        <f t="shared" si="4"/>
        <v/>
      </c>
      <c r="AR68" s="266" t="str">
        <f t="shared" si="4"/>
        <v/>
      </c>
      <c r="AS68" s="266" t="str">
        <f t="shared" si="4"/>
        <v/>
      </c>
      <c r="AT68" s="267" t="str">
        <f t="shared" si="4"/>
        <v/>
      </c>
      <c r="AU68" s="266" t="str">
        <f t="shared" si="4"/>
        <v/>
      </c>
      <c r="AV68" s="266" t="str">
        <f t="shared" si="4"/>
        <v/>
      </c>
      <c r="AW68" s="267" t="str">
        <f t="shared" si="4"/>
        <v/>
      </c>
      <c r="AX68" s="602"/>
      <c r="AY68" s="603"/>
      <c r="AZ68" s="603"/>
      <c r="BA68" s="604"/>
      <c r="BB68" s="587"/>
      <c r="BC68" s="588"/>
      <c r="BD68" s="588"/>
      <c r="BE68" s="588"/>
      <c r="BF68" s="589"/>
    </row>
    <row r="69" spans="2:73" ht="18.75" customHeight="1">
      <c r="B69" s="501"/>
      <c r="C69" s="502"/>
      <c r="D69" s="502"/>
      <c r="E69" s="502"/>
      <c r="F69" s="502"/>
      <c r="G69" s="502"/>
      <c r="H69" s="502"/>
      <c r="I69" s="502"/>
      <c r="J69" s="502"/>
      <c r="K69" s="503"/>
      <c r="L69" s="616" t="s">
        <v>148</v>
      </c>
      <c r="M69" s="616"/>
      <c r="N69" s="616"/>
      <c r="O69" s="616"/>
      <c r="P69" s="616"/>
      <c r="Q69" s="616"/>
      <c r="R69" s="617"/>
      <c r="S69" s="265" t="str">
        <f t="shared" si="5"/>
        <v/>
      </c>
      <c r="T69" s="266" t="str">
        <f t="shared" si="4"/>
        <v/>
      </c>
      <c r="U69" s="266" t="str">
        <f t="shared" si="4"/>
        <v/>
      </c>
      <c r="V69" s="266" t="str">
        <f t="shared" si="4"/>
        <v/>
      </c>
      <c r="W69" s="266" t="str">
        <f t="shared" si="4"/>
        <v/>
      </c>
      <c r="X69" s="266" t="str">
        <f>IF($L69="","",IF(COUNTIFS($F$22:$F$60,$L69,X$22:X$60,"&gt;0")=0,"",COUNTIFS($F$22:$F$60,$L69,X$22:X$60,"&gt;0")))</f>
        <v/>
      </c>
      <c r="Y69" s="267" t="str">
        <f t="shared" si="4"/>
        <v/>
      </c>
      <c r="Z69" s="280" t="str">
        <f t="shared" si="4"/>
        <v/>
      </c>
      <c r="AA69" s="266" t="str">
        <f t="shared" si="4"/>
        <v/>
      </c>
      <c r="AB69" s="266" t="str">
        <f t="shared" si="4"/>
        <v/>
      </c>
      <c r="AC69" s="266" t="str">
        <f t="shared" si="4"/>
        <v/>
      </c>
      <c r="AD69" s="266" t="str">
        <f t="shared" si="4"/>
        <v/>
      </c>
      <c r="AE69" s="266" t="str">
        <f t="shared" si="4"/>
        <v/>
      </c>
      <c r="AF69" s="267" t="str">
        <f t="shared" si="4"/>
        <v/>
      </c>
      <c r="AG69" s="266" t="str">
        <f t="shared" si="4"/>
        <v/>
      </c>
      <c r="AH69" s="266" t="str">
        <f t="shared" si="4"/>
        <v/>
      </c>
      <c r="AI69" s="266" t="str">
        <f t="shared" si="4"/>
        <v/>
      </c>
      <c r="AJ69" s="266" t="str">
        <f t="shared" si="4"/>
        <v/>
      </c>
      <c r="AK69" s="266" t="str">
        <f t="shared" si="4"/>
        <v/>
      </c>
      <c r="AL69" s="266" t="str">
        <f t="shared" si="4"/>
        <v/>
      </c>
      <c r="AM69" s="267" t="str">
        <f t="shared" si="4"/>
        <v/>
      </c>
      <c r="AN69" s="266" t="str">
        <f t="shared" si="4"/>
        <v/>
      </c>
      <c r="AO69" s="266" t="str">
        <f t="shared" si="4"/>
        <v/>
      </c>
      <c r="AP69" s="266" t="str">
        <f t="shared" si="4"/>
        <v/>
      </c>
      <c r="AQ69" s="266" t="str">
        <f t="shared" si="4"/>
        <v/>
      </c>
      <c r="AR69" s="266" t="str">
        <f t="shared" si="4"/>
        <v/>
      </c>
      <c r="AS69" s="266" t="str">
        <f t="shared" si="4"/>
        <v/>
      </c>
      <c r="AT69" s="267" t="str">
        <f t="shared" si="4"/>
        <v/>
      </c>
      <c r="AU69" s="266" t="str">
        <f t="shared" si="4"/>
        <v/>
      </c>
      <c r="AV69" s="266" t="str">
        <f t="shared" si="4"/>
        <v/>
      </c>
      <c r="AW69" s="267" t="str">
        <f t="shared" si="4"/>
        <v/>
      </c>
      <c r="AX69" s="602"/>
      <c r="AY69" s="603"/>
      <c r="AZ69" s="603"/>
      <c r="BA69" s="604"/>
      <c r="BB69" s="587"/>
      <c r="BC69" s="588"/>
      <c r="BD69" s="588"/>
      <c r="BE69" s="588"/>
      <c r="BF69" s="589"/>
    </row>
    <row r="70" spans="2:73" ht="18.75" customHeight="1">
      <c r="B70" s="501"/>
      <c r="C70" s="502"/>
      <c r="D70" s="502"/>
      <c r="E70" s="502"/>
      <c r="F70" s="502"/>
      <c r="G70" s="502"/>
      <c r="H70" s="502"/>
      <c r="I70" s="502"/>
      <c r="J70" s="502"/>
      <c r="K70" s="503"/>
      <c r="L70" s="616" t="s">
        <v>149</v>
      </c>
      <c r="M70" s="616"/>
      <c r="N70" s="616"/>
      <c r="O70" s="616"/>
      <c r="P70" s="616"/>
      <c r="Q70" s="616"/>
      <c r="R70" s="617"/>
      <c r="S70" s="265" t="str">
        <f t="shared" si="5"/>
        <v/>
      </c>
      <c r="T70" s="266" t="str">
        <f t="shared" si="4"/>
        <v/>
      </c>
      <c r="U70" s="266" t="str">
        <f t="shared" si="4"/>
        <v/>
      </c>
      <c r="V70" s="266" t="str">
        <f t="shared" si="4"/>
        <v/>
      </c>
      <c r="W70" s="266" t="str">
        <f t="shared" si="4"/>
        <v/>
      </c>
      <c r="X70" s="266" t="str">
        <f t="shared" si="4"/>
        <v/>
      </c>
      <c r="Y70" s="267" t="str">
        <f t="shared" si="4"/>
        <v/>
      </c>
      <c r="Z70" s="280" t="str">
        <f t="shared" si="4"/>
        <v/>
      </c>
      <c r="AA70" s="266" t="str">
        <f t="shared" si="4"/>
        <v/>
      </c>
      <c r="AB70" s="266" t="str">
        <f t="shared" si="4"/>
        <v/>
      </c>
      <c r="AC70" s="266" t="str">
        <f t="shared" si="4"/>
        <v/>
      </c>
      <c r="AD70" s="266" t="str">
        <f t="shared" si="4"/>
        <v/>
      </c>
      <c r="AE70" s="266" t="str">
        <f t="shared" si="4"/>
        <v/>
      </c>
      <c r="AF70" s="267" t="str">
        <f t="shared" si="4"/>
        <v/>
      </c>
      <c r="AG70" s="266" t="str">
        <f t="shared" si="4"/>
        <v/>
      </c>
      <c r="AH70" s="266" t="str">
        <f t="shared" si="4"/>
        <v/>
      </c>
      <c r="AI70" s="266" t="str">
        <f t="shared" si="4"/>
        <v/>
      </c>
      <c r="AJ70" s="266" t="str">
        <f t="shared" si="4"/>
        <v/>
      </c>
      <c r="AK70" s="266" t="str">
        <f t="shared" si="4"/>
        <v/>
      </c>
      <c r="AL70" s="266" t="str">
        <f t="shared" si="4"/>
        <v/>
      </c>
      <c r="AM70" s="267" t="str">
        <f t="shared" si="4"/>
        <v/>
      </c>
      <c r="AN70" s="266" t="str">
        <f t="shared" si="4"/>
        <v/>
      </c>
      <c r="AO70" s="266" t="str">
        <f t="shared" si="4"/>
        <v/>
      </c>
      <c r="AP70" s="266" t="str">
        <f t="shared" si="4"/>
        <v/>
      </c>
      <c r="AQ70" s="266" t="str">
        <f t="shared" si="4"/>
        <v/>
      </c>
      <c r="AR70" s="266" t="str">
        <f t="shared" si="4"/>
        <v/>
      </c>
      <c r="AS70" s="266" t="str">
        <f t="shared" si="4"/>
        <v/>
      </c>
      <c r="AT70" s="267" t="str">
        <f t="shared" si="4"/>
        <v/>
      </c>
      <c r="AU70" s="266" t="str">
        <f t="shared" si="4"/>
        <v/>
      </c>
      <c r="AV70" s="266" t="str">
        <f t="shared" si="4"/>
        <v/>
      </c>
      <c r="AW70" s="267" t="str">
        <f t="shared" si="4"/>
        <v/>
      </c>
      <c r="AX70" s="602"/>
      <c r="AY70" s="603"/>
      <c r="AZ70" s="603"/>
      <c r="BA70" s="604"/>
      <c r="BB70" s="587"/>
      <c r="BC70" s="588"/>
      <c r="BD70" s="588"/>
      <c r="BE70" s="588"/>
      <c r="BF70" s="589"/>
    </row>
    <row r="71" spans="2:73" ht="18.75" customHeight="1" thickBot="1">
      <c r="B71" s="504"/>
      <c r="C71" s="505"/>
      <c r="D71" s="505"/>
      <c r="E71" s="505"/>
      <c r="F71" s="505"/>
      <c r="G71" s="505"/>
      <c r="H71" s="505"/>
      <c r="I71" s="505"/>
      <c r="J71" s="505"/>
      <c r="K71" s="506"/>
      <c r="L71" s="618"/>
      <c r="M71" s="618"/>
      <c r="N71" s="618"/>
      <c r="O71" s="618"/>
      <c r="P71" s="618"/>
      <c r="Q71" s="618"/>
      <c r="R71" s="619"/>
      <c r="S71" s="281" t="str">
        <f t="shared" si="5"/>
        <v/>
      </c>
      <c r="T71" s="282" t="str">
        <f t="shared" si="4"/>
        <v/>
      </c>
      <c r="U71" s="282" t="str">
        <f t="shared" si="4"/>
        <v/>
      </c>
      <c r="V71" s="282" t="str">
        <f t="shared" si="4"/>
        <v/>
      </c>
      <c r="W71" s="282" t="str">
        <f t="shared" si="4"/>
        <v/>
      </c>
      <c r="X71" s="282" t="str">
        <f t="shared" si="4"/>
        <v/>
      </c>
      <c r="Y71" s="283" t="str">
        <f t="shared" si="4"/>
        <v/>
      </c>
      <c r="Z71" s="284" t="str">
        <f t="shared" si="4"/>
        <v/>
      </c>
      <c r="AA71" s="282" t="str">
        <f t="shared" si="4"/>
        <v/>
      </c>
      <c r="AB71" s="282" t="str">
        <f t="shared" si="4"/>
        <v/>
      </c>
      <c r="AC71" s="282" t="str">
        <f t="shared" si="4"/>
        <v/>
      </c>
      <c r="AD71" s="282" t="str">
        <f t="shared" si="4"/>
        <v/>
      </c>
      <c r="AE71" s="282" t="str">
        <f t="shared" si="4"/>
        <v/>
      </c>
      <c r="AF71" s="283" t="str">
        <f t="shared" si="4"/>
        <v/>
      </c>
      <c r="AG71" s="282" t="str">
        <f t="shared" si="4"/>
        <v/>
      </c>
      <c r="AH71" s="282" t="str">
        <f t="shared" si="4"/>
        <v/>
      </c>
      <c r="AI71" s="282" t="str">
        <f t="shared" si="4"/>
        <v/>
      </c>
      <c r="AJ71" s="282" t="str">
        <f t="shared" si="4"/>
        <v/>
      </c>
      <c r="AK71" s="282" t="str">
        <f t="shared" si="4"/>
        <v/>
      </c>
      <c r="AL71" s="282" t="str">
        <f t="shared" si="4"/>
        <v/>
      </c>
      <c r="AM71" s="283" t="str">
        <f t="shared" si="4"/>
        <v/>
      </c>
      <c r="AN71" s="282" t="str">
        <f t="shared" si="4"/>
        <v/>
      </c>
      <c r="AO71" s="282" t="str">
        <f t="shared" si="4"/>
        <v/>
      </c>
      <c r="AP71" s="282" t="str">
        <f t="shared" si="4"/>
        <v/>
      </c>
      <c r="AQ71" s="282" t="str">
        <f t="shared" si="4"/>
        <v/>
      </c>
      <c r="AR71" s="282" t="str">
        <f t="shared" si="4"/>
        <v/>
      </c>
      <c r="AS71" s="282" t="str">
        <f t="shared" si="4"/>
        <v/>
      </c>
      <c r="AT71" s="283" t="str">
        <f t="shared" si="4"/>
        <v/>
      </c>
      <c r="AU71" s="282" t="str">
        <f t="shared" si="4"/>
        <v/>
      </c>
      <c r="AV71" s="282" t="str">
        <f t="shared" si="4"/>
        <v/>
      </c>
      <c r="AW71" s="283" t="str">
        <f t="shared" si="4"/>
        <v/>
      </c>
      <c r="AX71" s="605"/>
      <c r="AY71" s="606"/>
      <c r="AZ71" s="606"/>
      <c r="BA71" s="607"/>
      <c r="BB71" s="590"/>
      <c r="BC71" s="591"/>
      <c r="BD71" s="591"/>
      <c r="BE71" s="591"/>
      <c r="BF71" s="592"/>
    </row>
    <row r="72" spans="2:73" ht="13.5" customHeight="1">
      <c r="C72" s="285"/>
      <c r="D72" s="285"/>
      <c r="E72" s="285"/>
      <c r="F72" s="285"/>
      <c r="G72" s="286"/>
      <c r="H72" s="287"/>
      <c r="AF72" s="222"/>
    </row>
    <row r="73" spans="2:73" ht="11.4" customHeight="1">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2:73" ht="20.25" customHeight="1">
      <c r="BN74" s="217"/>
      <c r="BO74" s="205"/>
      <c r="BP74" s="217"/>
      <c r="BQ74" s="217"/>
      <c r="BR74" s="217"/>
      <c r="BS74" s="289"/>
      <c r="BT74" s="290"/>
      <c r="BU74" s="290"/>
    </row>
    <row r="75" spans="2:73" ht="20.25" customHeight="1">
      <c r="C75" s="291"/>
      <c r="D75" s="291"/>
      <c r="E75" s="291"/>
      <c r="F75" s="291"/>
      <c r="G75" s="291"/>
      <c r="H75" s="222"/>
      <c r="I75" s="222"/>
    </row>
    <row r="76" spans="2:73" ht="20.25" customHeight="1">
      <c r="C76" s="291"/>
      <c r="D76" s="291"/>
      <c r="E76" s="291"/>
      <c r="F76" s="291"/>
      <c r="G76" s="291"/>
      <c r="H76" s="222"/>
      <c r="I76" s="222"/>
    </row>
    <row r="77" spans="2:73" ht="20.25" customHeight="1">
      <c r="C77" s="222"/>
      <c r="D77" s="222"/>
      <c r="E77" s="222"/>
      <c r="F77" s="222"/>
      <c r="G77" s="222"/>
    </row>
    <row r="78" spans="2:73" ht="20.25" customHeight="1">
      <c r="C78" s="222"/>
      <c r="D78" s="222"/>
      <c r="E78" s="222"/>
      <c r="F78" s="222"/>
      <c r="G78" s="222"/>
    </row>
    <row r="79" spans="2:73" ht="20.25" customHeight="1">
      <c r="C79" s="222"/>
      <c r="D79" s="222"/>
      <c r="E79" s="222"/>
      <c r="F79" s="222"/>
      <c r="G79" s="222"/>
    </row>
    <row r="80" spans="2:73" ht="20.25" customHeight="1">
      <c r="C80" s="222"/>
      <c r="D80" s="222"/>
      <c r="E80" s="222"/>
      <c r="F80" s="222"/>
      <c r="G80" s="222"/>
    </row>
  </sheetData>
  <sheetProtection insertColumns="0" deleteRows="0"/>
  <mergeCells count="243">
    <mergeCell ref="L68:R68"/>
    <mergeCell ref="L69:R69"/>
    <mergeCell ref="L70:R70"/>
    <mergeCell ref="L71:R71"/>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1"/>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decimal" allowBlank="1" showInputMessage="1" showErrorMessage="1" error="入力可能範囲　32～40" sqref="AX6" xr:uid="{3CDF8043-7364-4DB1-81D9-51DAE40497A4}">
      <formula1>32</formula1>
      <formula2>40</formula2>
    </dataValidation>
    <dataValidation type="list" allowBlank="1" showInputMessage="1" sqref="G22:G60" xr:uid="{6BAF2773-9D00-4C3E-8DC5-16748A83A1DF}">
      <formula1>"A, B, C, D"</formula1>
    </dataValidation>
    <dataValidation type="list" allowBlank="1" showInputMessage="1" sqref="S22:AW22 S25:AW25 S28:AW28 S31:AW31 S34:AW34 S37:AW37 S40:AW40 S43:AW43 S46:AW46 S49:AW49 S52:AW52 S55:AW55 S58:AW58" xr:uid="{F49F8F17-920B-440C-A6AC-95281688E5DA}">
      <formula1>シフト記号表</formula1>
    </dataValidation>
    <dataValidation type="list" allowBlank="1" showInputMessage="1" showErrorMessage="1" sqref="BB4:BE4" xr:uid="{D3B3E72D-EC13-49FF-BE4C-C10F1785912D}">
      <formula1>"予定,実績,予定・実績"</formula1>
    </dataValidation>
    <dataValidation type="list" allowBlank="1" showInputMessage="1" sqref="C22:E60" xr:uid="{969E9FFA-AAD3-4A6B-93CE-E90CAB7D2B4F}">
      <formula1>職種</formula1>
    </dataValidation>
    <dataValidation type="list" allowBlank="1" showInputMessage="1" showErrorMessage="1" sqref="AC3" xr:uid="{81F4297E-0BAE-41A3-BF97-03A4ABE1FC54}">
      <formula1>#REF!</formula1>
    </dataValidation>
    <dataValidation type="list" allowBlank="1" showInputMessage="1" showErrorMessage="1" sqref="BB3:BE3" xr:uid="{897211AF-430B-4AFE-A358-21465F04BA06}">
      <formula1>"４週,暦月"</formula1>
    </dataValidation>
    <dataValidation type="list" errorStyle="warning" allowBlank="1" showInputMessage="1" error="リストにない場合のみ、入力してください。" sqref="H22:K60" xr:uid="{ADF12621-A4D0-4125-9845-26A4F0ADF75D}">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D4021F0D-3B30-4D40-9552-33DED084BA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53E2-A311-4A0C-8AD2-A43856ADCBF0}">
  <sheetPr>
    <pageSetUpPr fitToPage="1"/>
  </sheetPr>
  <dimension ref="B1:BU341"/>
  <sheetViews>
    <sheetView showGridLines="0" view="pageBreakPreview" zoomScale="70" zoomScaleNormal="70" zoomScaleSheetLayoutView="70" workbookViewId="0">
      <selection activeCell="E7" sqref="E7"/>
    </sheetView>
  </sheetViews>
  <sheetFormatPr defaultColWidth="4.88671875" defaultRowHeight="20.25" customHeight="1"/>
  <cols>
    <col min="1" max="1" width="1.77734375" style="220" customWidth="1"/>
    <col min="2" max="5" width="6.33203125" style="220" customWidth="1"/>
    <col min="6" max="6" width="18.33203125" style="220" hidden="1" customWidth="1"/>
    <col min="7" max="58" width="6.21875" style="220" customWidth="1"/>
    <col min="59" max="16384" width="4.88671875" style="220"/>
  </cols>
  <sheetData>
    <row r="1" spans="2:64" s="192" customFormat="1" ht="20.25" customHeight="1">
      <c r="C1" s="193" t="s">
        <v>191</v>
      </c>
      <c r="D1" s="193"/>
      <c r="E1" s="193"/>
      <c r="F1" s="193"/>
      <c r="G1" s="193"/>
      <c r="H1" s="194" t="s">
        <v>99</v>
      </c>
      <c r="J1" s="194"/>
      <c r="L1" s="193"/>
      <c r="M1" s="193"/>
      <c r="N1" s="193"/>
      <c r="O1" s="193"/>
      <c r="P1" s="193"/>
      <c r="Q1" s="193"/>
      <c r="R1" s="193"/>
      <c r="AM1" s="195"/>
      <c r="AN1" s="196"/>
      <c r="AO1" s="196" t="s">
        <v>100</v>
      </c>
      <c r="AP1" s="416" t="s">
        <v>192</v>
      </c>
      <c r="AQ1" s="417"/>
      <c r="AR1" s="417"/>
      <c r="AS1" s="417"/>
      <c r="AT1" s="417"/>
      <c r="AU1" s="417"/>
      <c r="AV1" s="417"/>
      <c r="AW1" s="417"/>
      <c r="AX1" s="417"/>
      <c r="AY1" s="417"/>
      <c r="AZ1" s="417"/>
      <c r="BA1" s="417"/>
      <c r="BB1" s="417"/>
      <c r="BC1" s="417"/>
      <c r="BD1" s="417"/>
      <c r="BE1" s="417"/>
      <c r="BF1" s="196" t="s">
        <v>101</v>
      </c>
    </row>
    <row r="2" spans="2:64" s="192" customFormat="1" ht="20.25" customHeight="1">
      <c r="C2" s="193"/>
      <c r="D2" s="193"/>
      <c r="E2" s="193"/>
      <c r="F2" s="193"/>
      <c r="G2" s="193"/>
      <c r="J2" s="194"/>
      <c r="L2" s="193"/>
      <c r="M2" s="193"/>
      <c r="N2" s="193"/>
      <c r="O2" s="193"/>
      <c r="P2" s="193"/>
      <c r="Q2" s="193"/>
      <c r="R2" s="193"/>
      <c r="Y2" s="196" t="s">
        <v>102</v>
      </c>
      <c r="Z2" s="418">
        <v>6</v>
      </c>
      <c r="AA2" s="418"/>
      <c r="AB2" s="196" t="s">
        <v>103</v>
      </c>
      <c r="AC2" s="419">
        <f>IF(Z2=0,"",YEAR(DATE(2018+Z2,1,1)))</f>
        <v>2024</v>
      </c>
      <c r="AD2" s="419"/>
      <c r="AE2" s="197" t="s">
        <v>104</v>
      </c>
      <c r="AF2" s="197" t="s">
        <v>105</v>
      </c>
      <c r="AG2" s="418">
        <v>4</v>
      </c>
      <c r="AH2" s="418"/>
      <c r="AI2" s="197" t="s">
        <v>106</v>
      </c>
      <c r="AM2" s="195"/>
      <c r="AN2" s="196"/>
      <c r="AO2" s="196" t="s">
        <v>107</v>
      </c>
      <c r="AP2" s="418"/>
      <c r="AQ2" s="418"/>
      <c r="AR2" s="418"/>
      <c r="AS2" s="418"/>
      <c r="AT2" s="418"/>
      <c r="AU2" s="418"/>
      <c r="AV2" s="418"/>
      <c r="AW2" s="418"/>
      <c r="AX2" s="418"/>
      <c r="AY2" s="418"/>
      <c r="AZ2" s="418"/>
      <c r="BA2" s="418"/>
      <c r="BB2" s="418"/>
      <c r="BC2" s="418"/>
      <c r="BD2" s="418"/>
      <c r="BE2" s="418"/>
      <c r="BF2" s="196" t="s">
        <v>101</v>
      </c>
    </row>
    <row r="3" spans="2:64" s="197" customFormat="1" ht="20.25" customHeight="1">
      <c r="G3" s="194"/>
      <c r="J3" s="194"/>
      <c r="L3" s="196"/>
      <c r="M3" s="196"/>
      <c r="N3" s="196"/>
      <c r="O3" s="196"/>
      <c r="P3" s="196"/>
      <c r="Q3" s="196"/>
      <c r="R3" s="196"/>
      <c r="Z3" s="198"/>
      <c r="AA3" s="198"/>
      <c r="AB3" s="198"/>
      <c r="AC3" s="199"/>
      <c r="AD3" s="198"/>
      <c r="BA3" s="200" t="s">
        <v>108</v>
      </c>
      <c r="BB3" s="407" t="s">
        <v>109</v>
      </c>
      <c r="BC3" s="408"/>
      <c r="BD3" s="408"/>
      <c r="BE3" s="409"/>
      <c r="BF3" s="196"/>
    </row>
    <row r="4" spans="2:64" s="197" customFormat="1" ht="19.2">
      <c r="G4" s="194"/>
      <c r="J4" s="194"/>
      <c r="L4" s="196"/>
      <c r="M4" s="196"/>
      <c r="N4" s="196"/>
      <c r="O4" s="196"/>
      <c r="P4" s="196"/>
      <c r="Q4" s="196"/>
      <c r="R4" s="196"/>
      <c r="Z4" s="201"/>
      <c r="AA4" s="201"/>
      <c r="AG4" s="192"/>
      <c r="AH4" s="192"/>
      <c r="AI4" s="192"/>
      <c r="AJ4" s="192"/>
      <c r="AK4" s="192"/>
      <c r="AL4" s="192"/>
      <c r="AM4" s="192"/>
      <c r="AN4" s="192"/>
      <c r="AO4" s="192"/>
      <c r="AP4" s="192"/>
      <c r="AQ4" s="192"/>
      <c r="AR4" s="192"/>
      <c r="AS4" s="192"/>
      <c r="AT4" s="192"/>
      <c r="AU4" s="192"/>
      <c r="AV4" s="192"/>
      <c r="AW4" s="192"/>
      <c r="AX4" s="192"/>
      <c r="AY4" s="192"/>
      <c r="AZ4" s="192"/>
      <c r="BA4" s="200" t="s">
        <v>110</v>
      </c>
      <c r="BB4" s="407" t="s">
        <v>111</v>
      </c>
      <c r="BC4" s="408"/>
      <c r="BD4" s="408"/>
      <c r="BE4" s="409"/>
      <c r="BF4" s="202"/>
    </row>
    <row r="5" spans="2:64" s="197" customFormat="1" ht="6.75" customHeight="1">
      <c r="C5" s="192"/>
      <c r="D5" s="192"/>
      <c r="E5" s="192"/>
      <c r="F5" s="192"/>
      <c r="G5" s="193"/>
      <c r="H5" s="192"/>
      <c r="I5" s="192"/>
      <c r="J5" s="193"/>
      <c r="K5" s="192"/>
      <c r="L5" s="202"/>
      <c r="M5" s="202"/>
      <c r="N5" s="202"/>
      <c r="O5" s="202"/>
      <c r="P5" s="202"/>
      <c r="Q5" s="202"/>
      <c r="R5" s="202"/>
      <c r="S5" s="192"/>
      <c r="T5" s="192"/>
      <c r="U5" s="192"/>
      <c r="V5" s="192"/>
      <c r="W5" s="192"/>
      <c r="X5" s="192"/>
      <c r="Y5" s="192"/>
      <c r="Z5" s="203"/>
      <c r="AA5" s="203"/>
      <c r="AB5" s="192"/>
      <c r="AC5" s="192"/>
      <c r="AD5" s="192"/>
      <c r="AE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202"/>
      <c r="BF5" s="202"/>
    </row>
    <row r="6" spans="2:64" s="197" customFormat="1" ht="20.25" customHeight="1">
      <c r="C6" s="192"/>
      <c r="D6" s="192"/>
      <c r="E6" s="192"/>
      <c r="F6" s="192"/>
      <c r="G6" s="193"/>
      <c r="H6" s="192"/>
      <c r="I6" s="192"/>
      <c r="J6" s="193"/>
      <c r="K6" s="192"/>
      <c r="L6" s="202"/>
      <c r="M6" s="202"/>
      <c r="N6" s="202"/>
      <c r="O6" s="202"/>
      <c r="P6" s="202"/>
      <c r="Q6" s="202"/>
      <c r="R6" s="202"/>
      <c r="S6" s="192"/>
      <c r="T6" s="192"/>
      <c r="U6" s="192"/>
      <c r="V6" s="192"/>
      <c r="W6" s="192"/>
      <c r="X6" s="192"/>
      <c r="Y6" s="192"/>
      <c r="Z6" s="203"/>
      <c r="AA6" s="203"/>
      <c r="AB6" s="192"/>
      <c r="AC6" s="192"/>
      <c r="AD6" s="192"/>
      <c r="AE6" s="192"/>
      <c r="AG6" s="192"/>
      <c r="AH6" s="192"/>
      <c r="AI6" s="192"/>
      <c r="AJ6" s="192"/>
      <c r="AK6" s="192"/>
      <c r="AL6" s="192" t="s">
        <v>112</v>
      </c>
      <c r="AM6" s="192"/>
      <c r="AN6" s="192"/>
      <c r="AO6" s="192"/>
      <c r="AP6" s="192"/>
      <c r="AQ6" s="192"/>
      <c r="AR6" s="192"/>
      <c r="AS6" s="192"/>
      <c r="AT6" s="204"/>
      <c r="AU6" s="204"/>
      <c r="AV6" s="205"/>
      <c r="AW6" s="192"/>
      <c r="AX6" s="410">
        <v>40</v>
      </c>
      <c r="AY6" s="411"/>
      <c r="AZ6" s="205" t="s">
        <v>113</v>
      </c>
      <c r="BA6" s="192"/>
      <c r="BB6" s="410">
        <v>160</v>
      </c>
      <c r="BC6" s="411"/>
      <c r="BD6" s="205" t="s">
        <v>114</v>
      </c>
      <c r="BE6" s="192"/>
      <c r="BF6" s="202"/>
    </row>
    <row r="7" spans="2:64" s="197" customFormat="1" ht="6.75" customHeight="1">
      <c r="C7" s="192"/>
      <c r="D7" s="192"/>
      <c r="E7" s="192"/>
      <c r="F7" s="192"/>
      <c r="G7" s="193"/>
      <c r="H7" s="192"/>
      <c r="I7" s="192"/>
      <c r="J7" s="193"/>
      <c r="K7" s="192"/>
      <c r="L7" s="202"/>
      <c r="M7" s="202"/>
      <c r="N7" s="202"/>
      <c r="O7" s="202"/>
      <c r="P7" s="202"/>
      <c r="Q7" s="202"/>
      <c r="R7" s="202"/>
      <c r="S7" s="192"/>
      <c r="T7" s="192"/>
      <c r="U7" s="192"/>
      <c r="V7" s="192"/>
      <c r="W7" s="192"/>
      <c r="X7" s="192"/>
      <c r="Y7" s="192"/>
      <c r="Z7" s="203"/>
      <c r="AA7" s="203"/>
      <c r="AB7" s="192"/>
      <c r="AC7" s="192"/>
      <c r="AD7" s="192"/>
      <c r="AE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202"/>
      <c r="BF7" s="202"/>
    </row>
    <row r="8" spans="2:64" s="197" customFormat="1" ht="20.25" customHeight="1">
      <c r="B8" s="206"/>
      <c r="C8" s="206"/>
      <c r="D8" s="206"/>
      <c r="E8" s="206"/>
      <c r="F8" s="206"/>
      <c r="G8" s="207"/>
      <c r="H8" s="207"/>
      <c r="I8" s="207"/>
      <c r="J8" s="206"/>
      <c r="K8" s="206"/>
      <c r="L8" s="207"/>
      <c r="M8" s="207"/>
      <c r="N8" s="207"/>
      <c r="O8" s="206"/>
      <c r="P8" s="207"/>
      <c r="Q8" s="207"/>
      <c r="R8" s="207"/>
      <c r="S8" s="208"/>
      <c r="T8" s="209"/>
      <c r="U8" s="209"/>
      <c r="V8" s="210"/>
      <c r="Z8" s="203"/>
      <c r="AA8" s="211"/>
      <c r="AB8" s="193"/>
      <c r="AC8" s="203"/>
      <c r="AD8" s="203"/>
      <c r="AE8" s="203"/>
      <c r="AF8" s="201"/>
      <c r="AG8" s="212"/>
      <c r="AH8" s="212"/>
      <c r="AI8" s="212"/>
      <c r="AJ8" s="192"/>
      <c r="AK8" s="202"/>
      <c r="AL8" s="211"/>
      <c r="AM8" s="211"/>
      <c r="AN8" s="193"/>
      <c r="AO8" s="204"/>
      <c r="AP8" s="204"/>
      <c r="AQ8" s="204"/>
      <c r="AR8" s="213"/>
      <c r="AS8" s="213"/>
      <c r="AT8" s="192"/>
      <c r="AU8" s="214"/>
      <c r="AV8" s="214"/>
      <c r="AW8" s="206"/>
      <c r="AX8" s="192"/>
      <c r="AY8" s="192" t="s">
        <v>115</v>
      </c>
      <c r="AZ8" s="192"/>
      <c r="BA8" s="192"/>
      <c r="BB8" s="412">
        <f>DAY(EOMONTH(DATE(AC2,AG2,1),0))</f>
        <v>30</v>
      </c>
      <c r="BC8" s="413"/>
      <c r="BD8" s="192" t="s">
        <v>116</v>
      </c>
      <c r="BE8" s="192"/>
      <c r="BF8" s="192"/>
      <c r="BJ8" s="196"/>
      <c r="BK8" s="196"/>
      <c r="BL8" s="196"/>
    </row>
    <row r="9" spans="2:64" s="197" customFormat="1" ht="6" customHeight="1">
      <c r="B9" s="204"/>
      <c r="C9" s="204"/>
      <c r="D9" s="204"/>
      <c r="E9" s="204"/>
      <c r="F9" s="204"/>
      <c r="G9" s="206"/>
      <c r="H9" s="207"/>
      <c r="I9" s="204"/>
      <c r="J9" s="204"/>
      <c r="K9" s="204"/>
      <c r="L9" s="206"/>
      <c r="M9" s="207"/>
      <c r="N9" s="204"/>
      <c r="O9" s="204"/>
      <c r="P9" s="206"/>
      <c r="Q9" s="204"/>
      <c r="R9" s="204"/>
      <c r="S9" s="204"/>
      <c r="T9" s="204"/>
      <c r="U9" s="204"/>
      <c r="V9" s="204"/>
      <c r="Z9" s="192"/>
      <c r="AA9" s="192"/>
      <c r="AB9" s="192"/>
      <c r="AC9" s="192"/>
      <c r="AD9" s="192"/>
      <c r="AE9" s="192"/>
      <c r="AG9" s="203"/>
      <c r="AH9" s="192"/>
      <c r="AI9" s="192"/>
      <c r="AJ9" s="212"/>
      <c r="AK9" s="192"/>
      <c r="AL9" s="192"/>
      <c r="AM9" s="192"/>
      <c r="AN9" s="192"/>
      <c r="AO9" s="192"/>
      <c r="AP9" s="192"/>
      <c r="AQ9" s="203"/>
      <c r="AR9" s="203"/>
      <c r="AS9" s="203"/>
      <c r="AT9" s="192"/>
      <c r="AU9" s="192"/>
      <c r="AV9" s="192"/>
      <c r="AW9" s="192"/>
      <c r="AX9" s="192"/>
      <c r="AY9" s="192"/>
      <c r="AZ9" s="192"/>
      <c r="BA9" s="192"/>
      <c r="BB9" s="192"/>
      <c r="BC9" s="192"/>
      <c r="BD9" s="192"/>
      <c r="BE9" s="192"/>
      <c r="BF9" s="192"/>
      <c r="BJ9" s="196"/>
      <c r="BK9" s="196"/>
      <c r="BL9" s="196"/>
    </row>
    <row r="10" spans="2:64" s="197" customFormat="1" ht="19.2">
      <c r="B10" s="206"/>
      <c r="C10" s="206"/>
      <c r="D10" s="206"/>
      <c r="E10" s="206"/>
      <c r="F10" s="206"/>
      <c r="G10" s="207"/>
      <c r="H10" s="207"/>
      <c r="I10" s="207"/>
      <c r="J10" s="206"/>
      <c r="K10" s="206"/>
      <c r="L10" s="207"/>
      <c r="M10" s="207"/>
      <c r="N10" s="207"/>
      <c r="O10" s="206"/>
      <c r="P10" s="207"/>
      <c r="Q10" s="207"/>
      <c r="R10" s="207"/>
      <c r="S10" s="208"/>
      <c r="T10" s="209"/>
      <c r="U10" s="209"/>
      <c r="V10" s="210"/>
      <c r="Z10" s="203"/>
      <c r="AA10" s="211"/>
      <c r="AB10" s="193"/>
      <c r="AC10" s="203"/>
      <c r="AD10" s="203"/>
      <c r="AE10" s="203"/>
      <c r="AG10" s="212"/>
      <c r="AH10" s="212"/>
      <c r="AI10" s="212"/>
      <c r="AJ10" s="192"/>
      <c r="AK10" s="202"/>
      <c r="AL10" s="211"/>
      <c r="AM10" s="192"/>
      <c r="AN10" s="192"/>
      <c r="AO10" s="215"/>
      <c r="AP10" s="215"/>
      <c r="AQ10" s="215"/>
      <c r="AR10" s="205"/>
      <c r="AS10" s="203"/>
      <c r="AT10" s="203"/>
      <c r="AU10" s="203"/>
      <c r="AV10" s="192"/>
      <c r="AW10" s="192"/>
      <c r="AX10" s="216"/>
      <c r="AY10" s="216"/>
      <c r="AZ10" s="202" t="s">
        <v>117</v>
      </c>
      <c r="BA10" s="192"/>
      <c r="BB10" s="410">
        <v>1</v>
      </c>
      <c r="BC10" s="414"/>
      <c r="BD10" s="411"/>
      <c r="BE10" s="217" t="s">
        <v>118</v>
      </c>
      <c r="BF10" s="192"/>
      <c r="BJ10" s="196"/>
      <c r="BK10" s="196"/>
      <c r="BL10" s="196"/>
    </row>
    <row r="11" spans="2:64" s="197" customFormat="1" ht="6" customHeight="1">
      <c r="B11" s="204"/>
      <c r="C11" s="204"/>
      <c r="D11" s="204"/>
      <c r="E11" s="204"/>
      <c r="F11" s="198"/>
      <c r="G11" s="204"/>
      <c r="H11" s="204"/>
      <c r="I11" s="204"/>
      <c r="J11" s="204"/>
      <c r="K11" s="206"/>
      <c r="L11" s="207"/>
      <c r="M11" s="204"/>
      <c r="N11" s="204"/>
      <c r="O11" s="206"/>
      <c r="P11" s="204"/>
      <c r="Q11" s="204"/>
      <c r="R11" s="204"/>
      <c r="S11" s="204"/>
      <c r="T11" s="204"/>
      <c r="U11" s="204"/>
      <c r="V11" s="198"/>
      <c r="Z11" s="192"/>
      <c r="AA11" s="192"/>
      <c r="AB11" s="192"/>
      <c r="AC11" s="192"/>
      <c r="AD11" s="192"/>
      <c r="AE11" s="192"/>
      <c r="AG11" s="203"/>
      <c r="AH11" s="212"/>
      <c r="AI11" s="192"/>
      <c r="AJ11" s="212"/>
      <c r="AK11" s="192"/>
      <c r="AL11" s="192"/>
      <c r="AM11" s="192"/>
      <c r="AN11" s="192"/>
      <c r="AO11" s="204"/>
      <c r="AP11" s="204"/>
      <c r="AQ11" s="206"/>
      <c r="AR11" s="218"/>
      <c r="AS11" s="203"/>
      <c r="AT11" s="203"/>
      <c r="AU11" s="203"/>
      <c r="AV11" s="192"/>
      <c r="AW11" s="192"/>
      <c r="AX11" s="216"/>
      <c r="AY11" s="216"/>
      <c r="AZ11" s="192"/>
      <c r="BA11" s="192"/>
      <c r="BB11" s="203"/>
      <c r="BC11" s="203"/>
      <c r="BD11" s="203"/>
      <c r="BE11" s="217"/>
      <c r="BF11" s="192"/>
      <c r="BJ11" s="196"/>
      <c r="BK11" s="196"/>
      <c r="BL11" s="196"/>
    </row>
    <row r="12" spans="2:64" s="197" customFormat="1" ht="20.25" customHeight="1">
      <c r="B12" s="219"/>
      <c r="C12" s="219"/>
      <c r="D12" s="219"/>
      <c r="E12" s="219"/>
      <c r="F12" s="219"/>
      <c r="G12" s="219"/>
      <c r="H12" s="219"/>
      <c r="I12" s="219"/>
      <c r="J12" s="219"/>
      <c r="K12" s="219"/>
      <c r="L12" s="219"/>
      <c r="M12" s="219"/>
      <c r="N12" s="219"/>
      <c r="O12" s="219"/>
      <c r="P12" s="219"/>
      <c r="Q12" s="219"/>
      <c r="R12" s="219"/>
      <c r="S12" s="219"/>
      <c r="T12" s="219"/>
      <c r="U12" s="219"/>
      <c r="V12" s="219"/>
      <c r="Z12" s="206"/>
      <c r="AA12" s="220"/>
      <c r="AB12" s="220"/>
      <c r="AC12" s="206"/>
      <c r="AD12" s="203"/>
      <c r="AE12" s="203"/>
      <c r="AF12" s="201"/>
      <c r="AG12" s="193"/>
      <c r="AH12" s="212"/>
      <c r="AI12" s="192"/>
      <c r="AJ12" s="212"/>
      <c r="AK12" s="192"/>
      <c r="AL12" s="192"/>
      <c r="AM12" s="192"/>
      <c r="AN12" s="192"/>
      <c r="AO12" s="415"/>
      <c r="AP12" s="415"/>
      <c r="AQ12" s="415"/>
      <c r="AR12" s="205"/>
      <c r="AS12" s="203"/>
      <c r="AT12" s="203"/>
      <c r="AU12" s="203"/>
      <c r="AV12" s="192"/>
      <c r="AW12" s="192"/>
      <c r="AX12" s="216"/>
      <c r="AY12" s="216"/>
      <c r="AZ12" s="192"/>
      <c r="BA12" s="192"/>
      <c r="BB12" s="410">
        <v>1</v>
      </c>
      <c r="BC12" s="414"/>
      <c r="BD12" s="411"/>
      <c r="BE12" s="221" t="s">
        <v>119</v>
      </c>
      <c r="BF12" s="192"/>
      <c r="BJ12" s="196"/>
      <c r="BK12" s="196"/>
      <c r="BL12" s="196"/>
    </row>
    <row r="13" spans="2:64" s="197" customFormat="1" ht="6.75" customHeight="1">
      <c r="B13" s="219"/>
      <c r="C13" s="219"/>
      <c r="D13" s="219"/>
      <c r="E13" s="219"/>
      <c r="F13" s="219"/>
      <c r="G13" s="219"/>
      <c r="H13" s="219"/>
      <c r="I13" s="219"/>
      <c r="J13" s="219"/>
      <c r="K13" s="219"/>
      <c r="L13" s="219"/>
      <c r="M13" s="219"/>
      <c r="N13" s="219"/>
      <c r="O13" s="219"/>
      <c r="P13" s="219"/>
      <c r="Q13" s="219"/>
      <c r="R13" s="219"/>
      <c r="S13" s="219"/>
      <c r="T13" s="219"/>
      <c r="U13" s="219"/>
      <c r="V13" s="219"/>
      <c r="Z13" s="207"/>
      <c r="AA13" s="222"/>
      <c r="AB13" s="222"/>
      <c r="AC13" s="207"/>
      <c r="AD13" s="212"/>
      <c r="AE13" s="212"/>
      <c r="AG13" s="192"/>
      <c r="AH13" s="192"/>
      <c r="AI13" s="192"/>
      <c r="AJ13" s="192"/>
      <c r="AK13" s="192"/>
      <c r="AL13" s="192"/>
      <c r="AM13" s="192"/>
      <c r="AN13" s="192"/>
      <c r="AO13" s="204"/>
      <c r="AP13" s="204"/>
      <c r="AQ13" s="204"/>
      <c r="AR13" s="192"/>
      <c r="AS13" s="203"/>
      <c r="AT13" s="203"/>
      <c r="AU13" s="203"/>
      <c r="AV13" s="192"/>
      <c r="AW13" s="192"/>
      <c r="AX13" s="216"/>
      <c r="AY13" s="216"/>
      <c r="AZ13" s="192"/>
      <c r="BA13" s="192"/>
      <c r="BB13" s="203"/>
      <c r="BC13" s="203"/>
      <c r="BD13" s="203"/>
      <c r="BE13" s="217"/>
      <c r="BF13" s="192"/>
      <c r="BJ13" s="196"/>
      <c r="BK13" s="196"/>
      <c r="BL13" s="196"/>
    </row>
    <row r="14" spans="2:64" s="197" customFormat="1" ht="19.2">
      <c r="B14" s="219"/>
      <c r="C14" s="219"/>
      <c r="D14" s="219"/>
      <c r="E14" s="219"/>
      <c r="F14" s="219"/>
      <c r="G14" s="219"/>
      <c r="H14" s="219"/>
      <c r="I14" s="219"/>
      <c r="J14" s="219"/>
      <c r="K14" s="219"/>
      <c r="L14" s="219"/>
      <c r="M14" s="219"/>
      <c r="N14" s="219"/>
      <c r="O14" s="219"/>
      <c r="P14" s="219"/>
      <c r="Q14" s="219"/>
      <c r="R14" s="219"/>
      <c r="S14" s="219"/>
      <c r="T14" s="219"/>
      <c r="U14" s="219"/>
      <c r="V14" s="219"/>
      <c r="Z14" s="206"/>
      <c r="AA14" s="220"/>
      <c r="AB14" s="220"/>
      <c r="AC14" s="206"/>
      <c r="AD14" s="203"/>
      <c r="AE14" s="203"/>
      <c r="AG14" s="192"/>
      <c r="AH14" s="192"/>
      <c r="AI14" s="192"/>
      <c r="AJ14" s="192"/>
      <c r="AK14" s="192"/>
      <c r="AL14" s="192"/>
      <c r="AM14" s="192"/>
      <c r="AN14" s="192"/>
      <c r="AO14" s="204"/>
      <c r="AP14" s="204"/>
      <c r="AQ14" s="204"/>
      <c r="AR14" s="192"/>
      <c r="AS14" s="203"/>
      <c r="AT14" s="202" t="s">
        <v>120</v>
      </c>
      <c r="AU14" s="420"/>
      <c r="AV14" s="421"/>
      <c r="AW14" s="422"/>
      <c r="AX14" s="203" t="s">
        <v>121</v>
      </c>
      <c r="AY14" s="420"/>
      <c r="AZ14" s="421"/>
      <c r="BA14" s="422"/>
      <c r="BB14" s="202" t="s">
        <v>122</v>
      </c>
      <c r="BC14" s="423">
        <f>(AY14-AU14)*24</f>
        <v>0</v>
      </c>
      <c r="BD14" s="424"/>
      <c r="BE14" s="193" t="s">
        <v>123</v>
      </c>
      <c r="BF14" s="203"/>
      <c r="BJ14" s="196"/>
      <c r="BK14" s="196"/>
      <c r="BL14" s="196"/>
    </row>
    <row r="15" spans="2:64" s="197" customFormat="1" ht="6.75" customHeight="1">
      <c r="C15" s="213"/>
      <c r="D15" s="213"/>
      <c r="E15" s="213"/>
      <c r="F15" s="213"/>
      <c r="G15" s="192"/>
      <c r="H15" s="192"/>
      <c r="I15" s="202"/>
      <c r="J15" s="203"/>
      <c r="K15" s="212"/>
      <c r="L15" s="192"/>
      <c r="M15" s="192"/>
      <c r="N15" s="203"/>
      <c r="O15" s="192"/>
      <c r="P15" s="192"/>
      <c r="Q15" s="212"/>
      <c r="R15" s="192"/>
      <c r="S15" s="192"/>
      <c r="T15" s="192"/>
      <c r="U15" s="192"/>
      <c r="V15" s="192"/>
      <c r="W15" s="202"/>
      <c r="X15" s="203"/>
      <c r="Y15" s="203"/>
      <c r="Z15" s="193"/>
      <c r="AA15" s="203"/>
      <c r="AB15" s="202"/>
      <c r="AC15" s="203"/>
      <c r="AD15" s="212"/>
      <c r="AE15" s="192"/>
      <c r="AG15" s="201"/>
      <c r="AH15" s="223"/>
      <c r="AJ15" s="223"/>
      <c r="AQ15" s="201"/>
      <c r="AR15" s="201"/>
      <c r="AS15" s="201"/>
      <c r="AT15" s="201"/>
      <c r="AU15" s="201"/>
      <c r="AX15" s="224"/>
      <c r="AY15" s="224"/>
      <c r="BB15" s="201"/>
      <c r="BC15" s="201"/>
      <c r="BD15" s="201"/>
      <c r="BE15" s="225"/>
      <c r="BJ15" s="196"/>
      <c r="BK15" s="196"/>
      <c r="BL15" s="196"/>
    </row>
    <row r="16" spans="2:64" ht="8.4" customHeight="1" thickBot="1">
      <c r="C16" s="222"/>
      <c r="D16" s="222"/>
      <c r="E16" s="222"/>
      <c r="F16" s="222"/>
      <c r="G16" s="222"/>
      <c r="X16" s="222"/>
      <c r="AN16" s="222"/>
      <c r="BE16" s="226"/>
      <c r="BF16" s="226"/>
      <c r="BG16" s="226"/>
    </row>
    <row r="17" spans="2:58" ht="20.25" customHeight="1">
      <c r="B17" s="425" t="s">
        <v>124</v>
      </c>
      <c r="C17" s="428" t="s">
        <v>125</v>
      </c>
      <c r="D17" s="429"/>
      <c r="E17" s="430"/>
      <c r="F17" s="227"/>
      <c r="G17" s="437" t="s">
        <v>126</v>
      </c>
      <c r="H17" s="440" t="s">
        <v>127</v>
      </c>
      <c r="I17" s="429"/>
      <c r="J17" s="429"/>
      <c r="K17" s="430"/>
      <c r="L17" s="440" t="s">
        <v>128</v>
      </c>
      <c r="M17" s="429"/>
      <c r="N17" s="429"/>
      <c r="O17" s="443"/>
      <c r="P17" s="446"/>
      <c r="Q17" s="447"/>
      <c r="R17" s="448"/>
      <c r="S17" s="455" t="s">
        <v>129</v>
      </c>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7"/>
      <c r="AX17" s="486" t="str">
        <f>IF(BB3="４週","(11) 1～4週目の勤務時間数合計","(11) 1か月の勤務時間数   合計")</f>
        <v>(11) 1～4週目の勤務時間数合計</v>
      </c>
      <c r="AY17" s="487"/>
      <c r="AZ17" s="492" t="s">
        <v>130</v>
      </c>
      <c r="BA17" s="493"/>
      <c r="BB17" s="498" t="s">
        <v>131</v>
      </c>
      <c r="BC17" s="499"/>
      <c r="BD17" s="499"/>
      <c r="BE17" s="499"/>
      <c r="BF17" s="500"/>
    </row>
    <row r="18" spans="2:58" ht="20.25" customHeight="1">
      <c r="B18" s="426"/>
      <c r="C18" s="431"/>
      <c r="D18" s="432"/>
      <c r="E18" s="433"/>
      <c r="F18" s="228"/>
      <c r="G18" s="438"/>
      <c r="H18" s="441"/>
      <c r="I18" s="432"/>
      <c r="J18" s="432"/>
      <c r="K18" s="433"/>
      <c r="L18" s="441"/>
      <c r="M18" s="432"/>
      <c r="N18" s="432"/>
      <c r="O18" s="444"/>
      <c r="P18" s="449"/>
      <c r="Q18" s="450"/>
      <c r="R18" s="451"/>
      <c r="S18" s="507" t="s">
        <v>132</v>
      </c>
      <c r="T18" s="508"/>
      <c r="U18" s="508"/>
      <c r="V18" s="508"/>
      <c r="W18" s="508"/>
      <c r="X18" s="508"/>
      <c r="Y18" s="509"/>
      <c r="Z18" s="507" t="s">
        <v>133</v>
      </c>
      <c r="AA18" s="508"/>
      <c r="AB18" s="508"/>
      <c r="AC18" s="508"/>
      <c r="AD18" s="508"/>
      <c r="AE18" s="508"/>
      <c r="AF18" s="509"/>
      <c r="AG18" s="507" t="s">
        <v>134</v>
      </c>
      <c r="AH18" s="508"/>
      <c r="AI18" s="508"/>
      <c r="AJ18" s="508"/>
      <c r="AK18" s="508"/>
      <c r="AL18" s="508"/>
      <c r="AM18" s="509"/>
      <c r="AN18" s="507" t="s">
        <v>135</v>
      </c>
      <c r="AO18" s="508"/>
      <c r="AP18" s="508"/>
      <c r="AQ18" s="508"/>
      <c r="AR18" s="508"/>
      <c r="AS18" s="508"/>
      <c r="AT18" s="509"/>
      <c r="AU18" s="510" t="s">
        <v>136</v>
      </c>
      <c r="AV18" s="511"/>
      <c r="AW18" s="512"/>
      <c r="AX18" s="488"/>
      <c r="AY18" s="489"/>
      <c r="AZ18" s="494"/>
      <c r="BA18" s="495"/>
      <c r="BB18" s="501"/>
      <c r="BC18" s="502"/>
      <c r="BD18" s="502"/>
      <c r="BE18" s="502"/>
      <c r="BF18" s="503"/>
    </row>
    <row r="19" spans="2:58" ht="20.25" customHeight="1">
      <c r="B19" s="426"/>
      <c r="C19" s="431"/>
      <c r="D19" s="432"/>
      <c r="E19" s="433"/>
      <c r="F19" s="228"/>
      <c r="G19" s="438"/>
      <c r="H19" s="441"/>
      <c r="I19" s="432"/>
      <c r="J19" s="432"/>
      <c r="K19" s="433"/>
      <c r="L19" s="441"/>
      <c r="M19" s="432"/>
      <c r="N19" s="432"/>
      <c r="O19" s="444"/>
      <c r="P19" s="449"/>
      <c r="Q19" s="450"/>
      <c r="R19" s="451"/>
      <c r="S19" s="229">
        <v>1</v>
      </c>
      <c r="T19" s="230">
        <v>2</v>
      </c>
      <c r="U19" s="230">
        <v>3</v>
      </c>
      <c r="V19" s="230">
        <v>4</v>
      </c>
      <c r="W19" s="230">
        <v>5</v>
      </c>
      <c r="X19" s="230">
        <v>6</v>
      </c>
      <c r="Y19" s="231">
        <v>7</v>
      </c>
      <c r="Z19" s="229">
        <v>8</v>
      </c>
      <c r="AA19" s="230">
        <v>9</v>
      </c>
      <c r="AB19" s="230">
        <v>10</v>
      </c>
      <c r="AC19" s="230">
        <v>11</v>
      </c>
      <c r="AD19" s="230">
        <v>12</v>
      </c>
      <c r="AE19" s="230">
        <v>13</v>
      </c>
      <c r="AF19" s="231">
        <v>14</v>
      </c>
      <c r="AG19" s="232">
        <v>15</v>
      </c>
      <c r="AH19" s="230">
        <v>16</v>
      </c>
      <c r="AI19" s="230">
        <v>17</v>
      </c>
      <c r="AJ19" s="230">
        <v>18</v>
      </c>
      <c r="AK19" s="230">
        <v>19</v>
      </c>
      <c r="AL19" s="230">
        <v>20</v>
      </c>
      <c r="AM19" s="231">
        <v>21</v>
      </c>
      <c r="AN19" s="229">
        <v>22</v>
      </c>
      <c r="AO19" s="230">
        <v>23</v>
      </c>
      <c r="AP19" s="230">
        <v>24</v>
      </c>
      <c r="AQ19" s="230">
        <v>25</v>
      </c>
      <c r="AR19" s="230">
        <v>26</v>
      </c>
      <c r="AS19" s="230">
        <v>27</v>
      </c>
      <c r="AT19" s="231">
        <v>28</v>
      </c>
      <c r="AU19" s="229" t="str">
        <f>IF($BB$3="暦月",IF(DAY(DATE($AC$2,$AG$2,29))=29,29,""),"")</f>
        <v/>
      </c>
      <c r="AV19" s="230" t="str">
        <f>IF($BB$3="暦月",IF(DAY(DATE($AC$2,$AG$2,30))=30,30,""),"")</f>
        <v/>
      </c>
      <c r="AW19" s="231" t="str">
        <f>IF($BB$3="暦月",IF(DAY(DATE($AC$2,$AG$2,31))=31,31,""),"")</f>
        <v/>
      </c>
      <c r="AX19" s="488"/>
      <c r="AY19" s="489"/>
      <c r="AZ19" s="494"/>
      <c r="BA19" s="495"/>
      <c r="BB19" s="501"/>
      <c r="BC19" s="502"/>
      <c r="BD19" s="502"/>
      <c r="BE19" s="502"/>
      <c r="BF19" s="503"/>
    </row>
    <row r="20" spans="2:58" ht="20.25" hidden="1" customHeight="1">
      <c r="B20" s="426"/>
      <c r="C20" s="431"/>
      <c r="D20" s="432"/>
      <c r="E20" s="433"/>
      <c r="F20" s="228"/>
      <c r="G20" s="438"/>
      <c r="H20" s="441"/>
      <c r="I20" s="432"/>
      <c r="J20" s="432"/>
      <c r="K20" s="433"/>
      <c r="L20" s="441"/>
      <c r="M20" s="432"/>
      <c r="N20" s="432"/>
      <c r="O20" s="444"/>
      <c r="P20" s="449"/>
      <c r="Q20" s="450"/>
      <c r="R20" s="451"/>
      <c r="S20" s="229">
        <f>WEEKDAY(DATE($AC$2,$AG$2,1))</f>
        <v>2</v>
      </c>
      <c r="T20" s="230">
        <f>WEEKDAY(DATE($AC$2,$AG$2,2))</f>
        <v>3</v>
      </c>
      <c r="U20" s="230">
        <f>WEEKDAY(DATE($AC$2,$AG$2,3))</f>
        <v>4</v>
      </c>
      <c r="V20" s="230">
        <f>WEEKDAY(DATE($AC$2,$AG$2,4))</f>
        <v>5</v>
      </c>
      <c r="W20" s="230">
        <f>WEEKDAY(DATE($AC$2,$AG$2,5))</f>
        <v>6</v>
      </c>
      <c r="X20" s="230">
        <f>WEEKDAY(DATE($AC$2,$AG$2,6))</f>
        <v>7</v>
      </c>
      <c r="Y20" s="231">
        <f>WEEKDAY(DATE($AC$2,$AG$2,7))</f>
        <v>1</v>
      </c>
      <c r="Z20" s="229">
        <f>WEEKDAY(DATE($AC$2,$AG$2,8))</f>
        <v>2</v>
      </c>
      <c r="AA20" s="230">
        <f>WEEKDAY(DATE($AC$2,$AG$2,9))</f>
        <v>3</v>
      </c>
      <c r="AB20" s="230">
        <f>WEEKDAY(DATE($AC$2,$AG$2,10))</f>
        <v>4</v>
      </c>
      <c r="AC20" s="230">
        <f>WEEKDAY(DATE($AC$2,$AG$2,11))</f>
        <v>5</v>
      </c>
      <c r="AD20" s="230">
        <f>WEEKDAY(DATE($AC$2,$AG$2,12))</f>
        <v>6</v>
      </c>
      <c r="AE20" s="230">
        <f>WEEKDAY(DATE($AC$2,$AG$2,13))</f>
        <v>7</v>
      </c>
      <c r="AF20" s="231">
        <f>WEEKDAY(DATE($AC$2,$AG$2,14))</f>
        <v>1</v>
      </c>
      <c r="AG20" s="229">
        <f>WEEKDAY(DATE($AC$2,$AG$2,15))</f>
        <v>2</v>
      </c>
      <c r="AH20" s="230">
        <f>WEEKDAY(DATE($AC$2,$AG$2,16))</f>
        <v>3</v>
      </c>
      <c r="AI20" s="230">
        <f>WEEKDAY(DATE($AC$2,$AG$2,17))</f>
        <v>4</v>
      </c>
      <c r="AJ20" s="230">
        <f>WEEKDAY(DATE($AC$2,$AG$2,18))</f>
        <v>5</v>
      </c>
      <c r="AK20" s="230">
        <f>WEEKDAY(DATE($AC$2,$AG$2,19))</f>
        <v>6</v>
      </c>
      <c r="AL20" s="230">
        <f>WEEKDAY(DATE($AC$2,$AG$2,20))</f>
        <v>7</v>
      </c>
      <c r="AM20" s="231">
        <f>WEEKDAY(DATE($AC$2,$AG$2,21))</f>
        <v>1</v>
      </c>
      <c r="AN20" s="229">
        <f>WEEKDAY(DATE($AC$2,$AG$2,22))</f>
        <v>2</v>
      </c>
      <c r="AO20" s="230">
        <f>WEEKDAY(DATE($AC$2,$AG$2,23))</f>
        <v>3</v>
      </c>
      <c r="AP20" s="230">
        <f>WEEKDAY(DATE($AC$2,$AG$2,24))</f>
        <v>4</v>
      </c>
      <c r="AQ20" s="230">
        <f>WEEKDAY(DATE($AC$2,$AG$2,25))</f>
        <v>5</v>
      </c>
      <c r="AR20" s="230">
        <f>WEEKDAY(DATE($AC$2,$AG$2,26))</f>
        <v>6</v>
      </c>
      <c r="AS20" s="230">
        <f>WEEKDAY(DATE($AC$2,$AG$2,27))</f>
        <v>7</v>
      </c>
      <c r="AT20" s="231">
        <f>WEEKDAY(DATE($AC$2,$AG$2,28))</f>
        <v>1</v>
      </c>
      <c r="AU20" s="229">
        <f>IF(AU19=29,WEEKDAY(DATE($AC$2,$AG$2,29)),0)</f>
        <v>0</v>
      </c>
      <c r="AV20" s="230">
        <f>IF(AV19=30,WEEKDAY(DATE($AC$2,$AG$2,30)),0)</f>
        <v>0</v>
      </c>
      <c r="AW20" s="231">
        <f>IF(AW19=31,WEEKDAY(DATE($AC$2,$AG$2,31)),0)</f>
        <v>0</v>
      </c>
      <c r="AX20" s="488"/>
      <c r="AY20" s="489"/>
      <c r="AZ20" s="494"/>
      <c r="BA20" s="495"/>
      <c r="BB20" s="501"/>
      <c r="BC20" s="502"/>
      <c r="BD20" s="502"/>
      <c r="BE20" s="502"/>
      <c r="BF20" s="503"/>
    </row>
    <row r="21" spans="2:58" ht="22.5" customHeight="1" thickBot="1">
      <c r="B21" s="427"/>
      <c r="C21" s="434"/>
      <c r="D21" s="435"/>
      <c r="E21" s="436"/>
      <c r="F21" s="233"/>
      <c r="G21" s="439"/>
      <c r="H21" s="442"/>
      <c r="I21" s="435"/>
      <c r="J21" s="435"/>
      <c r="K21" s="436"/>
      <c r="L21" s="442"/>
      <c r="M21" s="435"/>
      <c r="N21" s="435"/>
      <c r="O21" s="445"/>
      <c r="P21" s="452"/>
      <c r="Q21" s="453"/>
      <c r="R21" s="454"/>
      <c r="S21" s="234" t="str">
        <f>IF(S20=1,"日",IF(S20=2,"月",IF(S20=3,"火",IF(S20=4,"水",IF(S20=5,"木",IF(S20=6,"金","土"))))))</f>
        <v>月</v>
      </c>
      <c r="T21" s="235" t="str">
        <f t="shared" ref="T21:AT21" si="0">IF(T20=1,"日",IF(T20=2,"月",IF(T20=3,"火",IF(T20=4,"水",IF(T20=5,"木",IF(T20=6,"金","土"))))))</f>
        <v>火</v>
      </c>
      <c r="U21" s="235" t="str">
        <f t="shared" si="0"/>
        <v>水</v>
      </c>
      <c r="V21" s="235" t="str">
        <f t="shared" si="0"/>
        <v>木</v>
      </c>
      <c r="W21" s="235" t="str">
        <f t="shared" si="0"/>
        <v>金</v>
      </c>
      <c r="X21" s="235" t="str">
        <f t="shared" si="0"/>
        <v>土</v>
      </c>
      <c r="Y21" s="236" t="str">
        <f t="shared" si="0"/>
        <v>日</v>
      </c>
      <c r="Z21" s="234" t="str">
        <f>IF(Z20=1,"日",IF(Z20=2,"月",IF(Z20=3,"火",IF(Z20=4,"水",IF(Z20=5,"木",IF(Z20=6,"金","土"))))))</f>
        <v>月</v>
      </c>
      <c r="AA21" s="235" t="str">
        <f t="shared" si="0"/>
        <v>火</v>
      </c>
      <c r="AB21" s="235" t="str">
        <f t="shared" si="0"/>
        <v>水</v>
      </c>
      <c r="AC21" s="235" t="str">
        <f t="shared" si="0"/>
        <v>木</v>
      </c>
      <c r="AD21" s="235" t="str">
        <f t="shared" si="0"/>
        <v>金</v>
      </c>
      <c r="AE21" s="235" t="str">
        <f t="shared" si="0"/>
        <v>土</v>
      </c>
      <c r="AF21" s="236" t="str">
        <f t="shared" si="0"/>
        <v>日</v>
      </c>
      <c r="AG21" s="234" t="str">
        <f>IF(AG20=1,"日",IF(AG20=2,"月",IF(AG20=3,"火",IF(AG20=4,"水",IF(AG20=5,"木",IF(AG20=6,"金","土"))))))</f>
        <v>月</v>
      </c>
      <c r="AH21" s="235" t="str">
        <f t="shared" si="0"/>
        <v>火</v>
      </c>
      <c r="AI21" s="235" t="str">
        <f t="shared" si="0"/>
        <v>水</v>
      </c>
      <c r="AJ21" s="235" t="str">
        <f t="shared" si="0"/>
        <v>木</v>
      </c>
      <c r="AK21" s="235" t="str">
        <f t="shared" si="0"/>
        <v>金</v>
      </c>
      <c r="AL21" s="235" t="str">
        <f t="shared" si="0"/>
        <v>土</v>
      </c>
      <c r="AM21" s="236" t="str">
        <f t="shared" si="0"/>
        <v>日</v>
      </c>
      <c r="AN21" s="234" t="str">
        <f>IF(AN20=1,"日",IF(AN20=2,"月",IF(AN20=3,"火",IF(AN20=4,"水",IF(AN20=5,"木",IF(AN20=6,"金","土"))))))</f>
        <v>月</v>
      </c>
      <c r="AO21" s="235" t="str">
        <f t="shared" si="0"/>
        <v>火</v>
      </c>
      <c r="AP21" s="235" t="str">
        <f t="shared" si="0"/>
        <v>水</v>
      </c>
      <c r="AQ21" s="235" t="str">
        <f t="shared" si="0"/>
        <v>木</v>
      </c>
      <c r="AR21" s="235" t="str">
        <f t="shared" si="0"/>
        <v>金</v>
      </c>
      <c r="AS21" s="235" t="str">
        <f t="shared" si="0"/>
        <v>土</v>
      </c>
      <c r="AT21" s="236" t="str">
        <f t="shared" si="0"/>
        <v>日</v>
      </c>
      <c r="AU21" s="235" t="str">
        <f>IF(AU20=1,"日",IF(AU20=2,"月",IF(AU20=3,"火",IF(AU20=4,"水",IF(AU20=5,"木",IF(AU20=6,"金",IF(AU20=0,"","土")))))))</f>
        <v/>
      </c>
      <c r="AV21" s="235" t="str">
        <f>IF(AV20=1,"日",IF(AV20=2,"月",IF(AV20=3,"火",IF(AV20=4,"水",IF(AV20=5,"木",IF(AV20=6,"金",IF(AV20=0,"","土")))))))</f>
        <v/>
      </c>
      <c r="AW21" s="235" t="str">
        <f>IF(AW20=1,"日",IF(AW20=2,"月",IF(AW20=3,"火",IF(AW20=4,"水",IF(AW20=5,"木",IF(AW20=6,"金",IF(AW20=0,"","土")))))))</f>
        <v/>
      </c>
      <c r="AX21" s="490"/>
      <c r="AY21" s="491"/>
      <c r="AZ21" s="496"/>
      <c r="BA21" s="497"/>
      <c r="BB21" s="504"/>
      <c r="BC21" s="505"/>
      <c r="BD21" s="505"/>
      <c r="BE21" s="505"/>
      <c r="BF21" s="506"/>
    </row>
    <row r="22" spans="2:58" ht="20.25" customHeight="1">
      <c r="B22" s="458">
        <v>1</v>
      </c>
      <c r="C22" s="460"/>
      <c r="D22" s="461"/>
      <c r="E22" s="462"/>
      <c r="F22" s="237"/>
      <c r="G22" s="469"/>
      <c r="H22" s="471"/>
      <c r="I22" s="472"/>
      <c r="J22" s="472"/>
      <c r="K22" s="473"/>
      <c r="L22" s="477"/>
      <c r="M22" s="478"/>
      <c r="N22" s="478"/>
      <c r="O22" s="479"/>
      <c r="P22" s="483" t="s">
        <v>137</v>
      </c>
      <c r="Q22" s="484"/>
      <c r="R22" s="485"/>
      <c r="S22" s="292"/>
      <c r="T22" s="293"/>
      <c r="U22" s="293"/>
      <c r="V22" s="293"/>
      <c r="W22" s="293"/>
      <c r="X22" s="293"/>
      <c r="Y22" s="294"/>
      <c r="Z22" s="292"/>
      <c r="AA22" s="293"/>
      <c r="AB22" s="293"/>
      <c r="AC22" s="293"/>
      <c r="AD22" s="293"/>
      <c r="AE22" s="293"/>
      <c r="AF22" s="294"/>
      <c r="AG22" s="292"/>
      <c r="AH22" s="293"/>
      <c r="AI22" s="293"/>
      <c r="AJ22" s="293"/>
      <c r="AK22" s="293"/>
      <c r="AL22" s="293"/>
      <c r="AM22" s="294"/>
      <c r="AN22" s="292"/>
      <c r="AO22" s="293"/>
      <c r="AP22" s="293"/>
      <c r="AQ22" s="293"/>
      <c r="AR22" s="293"/>
      <c r="AS22" s="293"/>
      <c r="AT22" s="294"/>
      <c r="AU22" s="292"/>
      <c r="AV22" s="293"/>
      <c r="AW22" s="293"/>
      <c r="AX22" s="628"/>
      <c r="AY22" s="629"/>
      <c r="AZ22" s="630"/>
      <c r="BA22" s="631"/>
      <c r="BB22" s="517"/>
      <c r="BC22" s="518"/>
      <c r="BD22" s="518"/>
      <c r="BE22" s="518"/>
      <c r="BF22" s="519"/>
    </row>
    <row r="23" spans="2:58" ht="20.25" customHeight="1">
      <c r="B23" s="459"/>
      <c r="C23" s="463"/>
      <c r="D23" s="464"/>
      <c r="E23" s="465"/>
      <c r="F23" s="241"/>
      <c r="G23" s="470"/>
      <c r="H23" s="474"/>
      <c r="I23" s="475"/>
      <c r="J23" s="475"/>
      <c r="K23" s="476"/>
      <c r="L23" s="480"/>
      <c r="M23" s="481"/>
      <c r="N23" s="481"/>
      <c r="O23" s="482"/>
      <c r="P23" s="526" t="s">
        <v>138</v>
      </c>
      <c r="Q23" s="527"/>
      <c r="R23" s="528"/>
      <c r="S23" s="242" t="str">
        <f>IF(S22="","",VLOOKUP(S22,'シフト記号表（勤務時間帯）'!$C$6:$K$35,9,FALSE))</f>
        <v/>
      </c>
      <c r="T23" s="243" t="str">
        <f>IF(T22="","",VLOOKUP(T22,'シフト記号表（勤務時間帯）'!$C$6:$K$35,9,FALSE))</f>
        <v/>
      </c>
      <c r="U23" s="243" t="str">
        <f>IF(U22="","",VLOOKUP(U22,'シフト記号表（勤務時間帯）'!$C$6:$K$35,9,FALSE))</f>
        <v/>
      </c>
      <c r="V23" s="243" t="str">
        <f>IF(V22="","",VLOOKUP(V22,'シフト記号表（勤務時間帯）'!$C$6:$K$35,9,FALSE))</f>
        <v/>
      </c>
      <c r="W23" s="243" t="str">
        <f>IF(W22="","",VLOOKUP(W22,'シフト記号表（勤務時間帯）'!$C$6:$K$35,9,FALSE))</f>
        <v/>
      </c>
      <c r="X23" s="243" t="str">
        <f>IF(X22="","",VLOOKUP(X22,'シフト記号表（勤務時間帯）'!$C$6:$K$35,9,FALSE))</f>
        <v/>
      </c>
      <c r="Y23" s="244" t="str">
        <f>IF(Y22="","",VLOOKUP(Y22,'シフト記号表（勤務時間帯）'!$C$6:$K$35,9,FALSE))</f>
        <v/>
      </c>
      <c r="Z23" s="242" t="str">
        <f>IF(Z22="","",VLOOKUP(Z22,'シフト記号表（勤務時間帯）'!$C$6:$K$35,9,FALSE))</f>
        <v/>
      </c>
      <c r="AA23" s="243" t="str">
        <f>IF(AA22="","",VLOOKUP(AA22,'シフト記号表（勤務時間帯）'!$C$6:$K$35,9,FALSE))</f>
        <v/>
      </c>
      <c r="AB23" s="243" t="str">
        <f>IF(AB22="","",VLOOKUP(AB22,'シフト記号表（勤務時間帯）'!$C$6:$K$35,9,FALSE))</f>
        <v/>
      </c>
      <c r="AC23" s="243" t="str">
        <f>IF(AC22="","",VLOOKUP(AC22,'シフト記号表（勤務時間帯）'!$C$6:$K$35,9,FALSE))</f>
        <v/>
      </c>
      <c r="AD23" s="243" t="str">
        <f>IF(AD22="","",VLOOKUP(AD22,'シフト記号表（勤務時間帯）'!$C$6:$K$35,9,FALSE))</f>
        <v/>
      </c>
      <c r="AE23" s="243" t="str">
        <f>IF(AE22="","",VLOOKUP(AE22,'シフト記号表（勤務時間帯）'!$C$6:$K$35,9,FALSE))</f>
        <v/>
      </c>
      <c r="AF23" s="244" t="str">
        <f>IF(AF22="","",VLOOKUP(AF22,'シフト記号表（勤務時間帯）'!$C$6:$K$35,9,FALSE))</f>
        <v/>
      </c>
      <c r="AG23" s="242" t="str">
        <f>IF(AG22="","",VLOOKUP(AG22,'シフト記号表（勤務時間帯）'!$C$6:$K$35,9,FALSE))</f>
        <v/>
      </c>
      <c r="AH23" s="243" t="str">
        <f>IF(AH22="","",VLOOKUP(AH22,'シフト記号表（勤務時間帯）'!$C$6:$K$35,9,FALSE))</f>
        <v/>
      </c>
      <c r="AI23" s="243" t="str">
        <f>IF(AI22="","",VLOOKUP(AI22,'シフト記号表（勤務時間帯）'!$C$6:$K$35,9,FALSE))</f>
        <v/>
      </c>
      <c r="AJ23" s="243" t="str">
        <f>IF(AJ22="","",VLOOKUP(AJ22,'シフト記号表（勤務時間帯）'!$C$6:$K$35,9,FALSE))</f>
        <v/>
      </c>
      <c r="AK23" s="243" t="str">
        <f>IF(AK22="","",VLOOKUP(AK22,'シフト記号表（勤務時間帯）'!$C$6:$K$35,9,FALSE))</f>
        <v/>
      </c>
      <c r="AL23" s="243" t="str">
        <f>IF(AL22="","",VLOOKUP(AL22,'シフト記号表（勤務時間帯）'!$C$6:$K$35,9,FALSE))</f>
        <v/>
      </c>
      <c r="AM23" s="244" t="str">
        <f>IF(AM22="","",VLOOKUP(AM22,'シフト記号表（勤務時間帯）'!$C$6:$K$35,9,FALSE))</f>
        <v/>
      </c>
      <c r="AN23" s="242" t="str">
        <f>IF(AN22="","",VLOOKUP(AN22,'シフト記号表（勤務時間帯）'!$C$6:$K$35,9,FALSE))</f>
        <v/>
      </c>
      <c r="AO23" s="243" t="str">
        <f>IF(AO22="","",VLOOKUP(AO22,'シフト記号表（勤務時間帯）'!$C$6:$K$35,9,FALSE))</f>
        <v/>
      </c>
      <c r="AP23" s="243" t="str">
        <f>IF(AP22="","",VLOOKUP(AP22,'シフト記号表（勤務時間帯）'!$C$6:$K$35,9,FALSE))</f>
        <v/>
      </c>
      <c r="AQ23" s="243" t="str">
        <f>IF(AQ22="","",VLOOKUP(AQ22,'シフト記号表（勤務時間帯）'!$C$6:$K$35,9,FALSE))</f>
        <v/>
      </c>
      <c r="AR23" s="243" t="str">
        <f>IF(AR22="","",VLOOKUP(AR22,'シフト記号表（勤務時間帯）'!$C$6:$K$35,9,FALSE))</f>
        <v/>
      </c>
      <c r="AS23" s="243" t="str">
        <f>IF(AS22="","",VLOOKUP(AS22,'シフト記号表（勤務時間帯）'!$C$6:$K$35,9,FALSE))</f>
        <v/>
      </c>
      <c r="AT23" s="244" t="str">
        <f>IF(AT22="","",VLOOKUP(AT22,'シフト記号表（勤務時間帯）'!$C$6:$K$35,9,FALSE))</f>
        <v/>
      </c>
      <c r="AU23" s="242" t="str">
        <f>IF(AU22="","",VLOOKUP(AU22,'シフト記号表（勤務時間帯）'!$C$6:$K$35,9,FALSE))</f>
        <v/>
      </c>
      <c r="AV23" s="243" t="str">
        <f>IF(AV22="","",VLOOKUP(AV22,'シフト記号表（勤務時間帯）'!$C$6:$K$35,9,FALSE))</f>
        <v/>
      </c>
      <c r="AW23" s="243" t="str">
        <f>IF(AW22="","",VLOOKUP(AW22,'シフト記号表（勤務時間帯）'!$C$6:$K$35,9,FALSE))</f>
        <v/>
      </c>
      <c r="AX23" s="529">
        <f>IF($BB$3="４週",SUM(S23:AT23),IF($BB$3="暦月",SUM(S23:AW23),""))</f>
        <v>0</v>
      </c>
      <c r="AY23" s="530"/>
      <c r="AZ23" s="531">
        <f>IF($BB$3="４週",AX23/4,IF($BB$3="暦月",'通所型サービス（100名）'!AX23/('通所型サービス（100名）'!$BB$8/7),""))</f>
        <v>0</v>
      </c>
      <c r="BA23" s="532"/>
      <c r="BB23" s="520"/>
      <c r="BC23" s="521"/>
      <c r="BD23" s="521"/>
      <c r="BE23" s="521"/>
      <c r="BF23" s="522"/>
    </row>
    <row r="24" spans="2:58" ht="20.25" customHeight="1">
      <c r="B24" s="459"/>
      <c r="C24" s="466"/>
      <c r="D24" s="467"/>
      <c r="E24" s="468"/>
      <c r="F24" s="245">
        <f>C22</f>
        <v>0</v>
      </c>
      <c r="G24" s="470"/>
      <c r="H24" s="474"/>
      <c r="I24" s="475"/>
      <c r="J24" s="475"/>
      <c r="K24" s="476"/>
      <c r="L24" s="480"/>
      <c r="M24" s="481"/>
      <c r="N24" s="481"/>
      <c r="O24" s="482"/>
      <c r="P24" s="533" t="s">
        <v>139</v>
      </c>
      <c r="Q24" s="534"/>
      <c r="R24" s="535"/>
      <c r="S24" s="246" t="str">
        <f>IF(S22="","",VLOOKUP(S22,'シフト記号表（勤務時間帯）'!$C$6:$U$35,19,FALSE))</f>
        <v/>
      </c>
      <c r="T24" s="247" t="str">
        <f>IF(T22="","",VLOOKUP(T22,'シフト記号表（勤務時間帯）'!$C$6:$U$35,19,FALSE))</f>
        <v/>
      </c>
      <c r="U24" s="247" t="str">
        <f>IF(U22="","",VLOOKUP(U22,'シフト記号表（勤務時間帯）'!$C$6:$U$35,19,FALSE))</f>
        <v/>
      </c>
      <c r="V24" s="247" t="str">
        <f>IF(V22="","",VLOOKUP(V22,'シフト記号表（勤務時間帯）'!$C$6:$U$35,19,FALSE))</f>
        <v/>
      </c>
      <c r="W24" s="247" t="str">
        <f>IF(W22="","",VLOOKUP(W22,'シフト記号表（勤務時間帯）'!$C$6:$U$35,19,FALSE))</f>
        <v/>
      </c>
      <c r="X24" s="247" t="str">
        <f>IF(X22="","",VLOOKUP(X22,'シフト記号表（勤務時間帯）'!$C$6:$U$35,19,FALSE))</f>
        <v/>
      </c>
      <c r="Y24" s="248" t="str">
        <f>IF(Y22="","",VLOOKUP(Y22,'シフト記号表（勤務時間帯）'!$C$6:$U$35,19,FALSE))</f>
        <v/>
      </c>
      <c r="Z24" s="246" t="str">
        <f>IF(Z22="","",VLOOKUP(Z22,'シフト記号表（勤務時間帯）'!$C$6:$U$35,19,FALSE))</f>
        <v/>
      </c>
      <c r="AA24" s="247" t="str">
        <f>IF(AA22="","",VLOOKUP(AA22,'シフト記号表（勤務時間帯）'!$C$6:$U$35,19,FALSE))</f>
        <v/>
      </c>
      <c r="AB24" s="247" t="str">
        <f>IF(AB22="","",VLOOKUP(AB22,'シフト記号表（勤務時間帯）'!$C$6:$U$35,19,FALSE))</f>
        <v/>
      </c>
      <c r="AC24" s="247" t="str">
        <f>IF(AC22="","",VLOOKUP(AC22,'シフト記号表（勤務時間帯）'!$C$6:$U$35,19,FALSE))</f>
        <v/>
      </c>
      <c r="AD24" s="247" t="str">
        <f>IF(AD22="","",VLOOKUP(AD22,'シフト記号表（勤務時間帯）'!$C$6:$U$35,19,FALSE))</f>
        <v/>
      </c>
      <c r="AE24" s="247" t="str">
        <f>IF(AE22="","",VLOOKUP(AE22,'シフト記号表（勤務時間帯）'!$C$6:$U$35,19,FALSE))</f>
        <v/>
      </c>
      <c r="AF24" s="248" t="str">
        <f>IF(AF22="","",VLOOKUP(AF22,'シフト記号表（勤務時間帯）'!$C$6:$U$35,19,FALSE))</f>
        <v/>
      </c>
      <c r="AG24" s="246" t="str">
        <f>IF(AG22="","",VLOOKUP(AG22,'シフト記号表（勤務時間帯）'!$C$6:$U$35,19,FALSE))</f>
        <v/>
      </c>
      <c r="AH24" s="247" t="str">
        <f>IF(AH22="","",VLOOKUP(AH22,'シフト記号表（勤務時間帯）'!$C$6:$U$35,19,FALSE))</f>
        <v/>
      </c>
      <c r="AI24" s="247" t="str">
        <f>IF(AI22="","",VLOOKUP(AI22,'シフト記号表（勤務時間帯）'!$C$6:$U$35,19,FALSE))</f>
        <v/>
      </c>
      <c r="AJ24" s="247" t="str">
        <f>IF(AJ22="","",VLOOKUP(AJ22,'シフト記号表（勤務時間帯）'!$C$6:$U$35,19,FALSE))</f>
        <v/>
      </c>
      <c r="AK24" s="247" t="str">
        <f>IF(AK22="","",VLOOKUP(AK22,'シフト記号表（勤務時間帯）'!$C$6:$U$35,19,FALSE))</f>
        <v/>
      </c>
      <c r="AL24" s="247" t="str">
        <f>IF(AL22="","",VLOOKUP(AL22,'シフト記号表（勤務時間帯）'!$C$6:$U$35,19,FALSE))</f>
        <v/>
      </c>
      <c r="AM24" s="248" t="str">
        <f>IF(AM22="","",VLOOKUP(AM22,'シフト記号表（勤務時間帯）'!$C$6:$U$35,19,FALSE))</f>
        <v/>
      </c>
      <c r="AN24" s="246" t="str">
        <f>IF(AN22="","",VLOOKUP(AN22,'シフト記号表（勤務時間帯）'!$C$6:$U$35,19,FALSE))</f>
        <v/>
      </c>
      <c r="AO24" s="247" t="str">
        <f>IF(AO22="","",VLOOKUP(AO22,'シフト記号表（勤務時間帯）'!$C$6:$U$35,19,FALSE))</f>
        <v/>
      </c>
      <c r="AP24" s="247" t="str">
        <f>IF(AP22="","",VLOOKUP(AP22,'シフト記号表（勤務時間帯）'!$C$6:$U$35,19,FALSE))</f>
        <v/>
      </c>
      <c r="AQ24" s="247" t="str">
        <f>IF(AQ22="","",VLOOKUP(AQ22,'シフト記号表（勤務時間帯）'!$C$6:$U$35,19,FALSE))</f>
        <v/>
      </c>
      <c r="AR24" s="247" t="str">
        <f>IF(AR22="","",VLOOKUP(AR22,'シフト記号表（勤務時間帯）'!$C$6:$U$35,19,FALSE))</f>
        <v/>
      </c>
      <c r="AS24" s="247" t="str">
        <f>IF(AS22="","",VLOOKUP(AS22,'シフト記号表（勤務時間帯）'!$C$6:$U$35,19,FALSE))</f>
        <v/>
      </c>
      <c r="AT24" s="248" t="str">
        <f>IF(AT22="","",VLOOKUP(AT22,'シフト記号表（勤務時間帯）'!$C$6:$U$35,19,FALSE))</f>
        <v/>
      </c>
      <c r="AU24" s="246" t="str">
        <f>IF(AU22="","",VLOOKUP(AU22,'シフト記号表（勤務時間帯）'!$C$6:$U$35,19,FALSE))</f>
        <v/>
      </c>
      <c r="AV24" s="247" t="str">
        <f>IF(AV22="","",VLOOKUP(AV22,'シフト記号表（勤務時間帯）'!$C$6:$U$35,19,FALSE))</f>
        <v/>
      </c>
      <c r="AW24" s="247" t="str">
        <f>IF(AW22="","",VLOOKUP(AW22,'シフト記号表（勤務時間帯）'!$C$6:$U$35,19,FALSE))</f>
        <v/>
      </c>
      <c r="AX24" s="536">
        <f>IF($BB$3="４週",SUM(S24:AT24),IF($BB$3="暦月",SUM(S24:AW24),""))</f>
        <v>0</v>
      </c>
      <c r="AY24" s="537"/>
      <c r="AZ24" s="538">
        <f>IF($BB$3="４週",AX24/4,IF($BB$3="暦月",'通所型サービス（100名）'!AX24/('通所型サービス（100名）'!$BB$8/7),""))</f>
        <v>0</v>
      </c>
      <c r="BA24" s="539"/>
      <c r="BB24" s="523"/>
      <c r="BC24" s="524"/>
      <c r="BD24" s="524"/>
      <c r="BE24" s="524"/>
      <c r="BF24" s="525"/>
    </row>
    <row r="25" spans="2:58" ht="20.25" customHeight="1">
      <c r="B25" s="459">
        <f>B22+1</f>
        <v>2</v>
      </c>
      <c r="C25" s="568"/>
      <c r="D25" s="569"/>
      <c r="E25" s="570"/>
      <c r="F25" s="249"/>
      <c r="G25" s="549"/>
      <c r="H25" s="551"/>
      <c r="I25" s="475"/>
      <c r="J25" s="475"/>
      <c r="K25" s="476"/>
      <c r="L25" s="552"/>
      <c r="M25" s="553"/>
      <c r="N25" s="553"/>
      <c r="O25" s="554"/>
      <c r="P25" s="558" t="s">
        <v>137</v>
      </c>
      <c r="Q25" s="559"/>
      <c r="R25" s="560"/>
      <c r="S25" s="292"/>
      <c r="T25" s="293"/>
      <c r="U25" s="293"/>
      <c r="V25" s="293"/>
      <c r="W25" s="293"/>
      <c r="X25" s="293"/>
      <c r="Y25" s="294"/>
      <c r="Z25" s="292"/>
      <c r="AA25" s="293"/>
      <c r="AB25" s="293"/>
      <c r="AC25" s="293"/>
      <c r="AD25" s="293"/>
      <c r="AE25" s="293"/>
      <c r="AF25" s="294"/>
      <c r="AG25" s="292"/>
      <c r="AH25" s="293"/>
      <c r="AI25" s="293"/>
      <c r="AJ25" s="293"/>
      <c r="AK25" s="293"/>
      <c r="AL25" s="293"/>
      <c r="AM25" s="294"/>
      <c r="AN25" s="292"/>
      <c r="AO25" s="293"/>
      <c r="AP25" s="293"/>
      <c r="AQ25" s="293"/>
      <c r="AR25" s="293"/>
      <c r="AS25" s="293"/>
      <c r="AT25" s="294"/>
      <c r="AU25" s="292"/>
      <c r="AV25" s="293"/>
      <c r="AW25" s="293"/>
      <c r="AX25" s="624"/>
      <c r="AY25" s="625"/>
      <c r="AZ25" s="626"/>
      <c r="BA25" s="627"/>
      <c r="BB25" s="565"/>
      <c r="BC25" s="566"/>
      <c r="BD25" s="566"/>
      <c r="BE25" s="566"/>
      <c r="BF25" s="567"/>
    </row>
    <row r="26" spans="2:58" ht="20.25" customHeight="1">
      <c r="B26" s="459"/>
      <c r="C26" s="463"/>
      <c r="D26" s="464"/>
      <c r="E26" s="465"/>
      <c r="F26" s="241"/>
      <c r="G26" s="470"/>
      <c r="H26" s="474"/>
      <c r="I26" s="475"/>
      <c r="J26" s="475"/>
      <c r="K26" s="476"/>
      <c r="L26" s="480"/>
      <c r="M26" s="481"/>
      <c r="N26" s="481"/>
      <c r="O26" s="482"/>
      <c r="P26" s="526" t="s">
        <v>138</v>
      </c>
      <c r="Q26" s="527"/>
      <c r="R26" s="528"/>
      <c r="S26" s="242" t="str">
        <f>IF(S25="","",VLOOKUP(S25,'シフト記号表（勤務時間帯）'!$C$6:$K$35,9,FALSE))</f>
        <v/>
      </c>
      <c r="T26" s="243" t="str">
        <f>IF(T25="","",VLOOKUP(T25,'シフト記号表（勤務時間帯）'!$C$6:$K$35,9,FALSE))</f>
        <v/>
      </c>
      <c r="U26" s="243" t="str">
        <f>IF(U25="","",VLOOKUP(U25,'シフト記号表（勤務時間帯）'!$C$6:$K$35,9,FALSE))</f>
        <v/>
      </c>
      <c r="V26" s="243" t="str">
        <f>IF(V25="","",VLOOKUP(V25,'シフト記号表（勤務時間帯）'!$C$6:$K$35,9,FALSE))</f>
        <v/>
      </c>
      <c r="W26" s="243" t="str">
        <f>IF(W25="","",VLOOKUP(W25,'シフト記号表（勤務時間帯）'!$C$6:$K$35,9,FALSE))</f>
        <v/>
      </c>
      <c r="X26" s="243" t="str">
        <f>IF(X25="","",VLOOKUP(X25,'シフト記号表（勤務時間帯）'!$C$6:$K$35,9,FALSE))</f>
        <v/>
      </c>
      <c r="Y26" s="244" t="str">
        <f>IF(Y25="","",VLOOKUP(Y25,'シフト記号表（勤務時間帯）'!$C$6:$K$35,9,FALSE))</f>
        <v/>
      </c>
      <c r="Z26" s="242" t="str">
        <f>IF(Z25="","",VLOOKUP(Z25,'シフト記号表（勤務時間帯）'!$C$6:$K$35,9,FALSE))</f>
        <v/>
      </c>
      <c r="AA26" s="243" t="str">
        <f>IF(AA25="","",VLOOKUP(AA25,'シフト記号表（勤務時間帯）'!$C$6:$K$35,9,FALSE))</f>
        <v/>
      </c>
      <c r="AB26" s="243" t="str">
        <f>IF(AB25="","",VLOOKUP(AB25,'シフト記号表（勤務時間帯）'!$C$6:$K$35,9,FALSE))</f>
        <v/>
      </c>
      <c r="AC26" s="243" t="str">
        <f>IF(AC25="","",VLOOKUP(AC25,'シフト記号表（勤務時間帯）'!$C$6:$K$35,9,FALSE))</f>
        <v/>
      </c>
      <c r="AD26" s="243" t="str">
        <f>IF(AD25="","",VLOOKUP(AD25,'シフト記号表（勤務時間帯）'!$C$6:$K$35,9,FALSE))</f>
        <v/>
      </c>
      <c r="AE26" s="243" t="str">
        <f>IF(AE25="","",VLOOKUP(AE25,'シフト記号表（勤務時間帯）'!$C$6:$K$35,9,FALSE))</f>
        <v/>
      </c>
      <c r="AF26" s="244" t="str">
        <f>IF(AF25="","",VLOOKUP(AF25,'シフト記号表（勤務時間帯）'!$C$6:$K$35,9,FALSE))</f>
        <v/>
      </c>
      <c r="AG26" s="242" t="str">
        <f>IF(AG25="","",VLOOKUP(AG25,'シフト記号表（勤務時間帯）'!$C$6:$K$35,9,FALSE))</f>
        <v/>
      </c>
      <c r="AH26" s="243" t="str">
        <f>IF(AH25="","",VLOOKUP(AH25,'シフト記号表（勤務時間帯）'!$C$6:$K$35,9,FALSE))</f>
        <v/>
      </c>
      <c r="AI26" s="243" t="str">
        <f>IF(AI25="","",VLOOKUP(AI25,'シフト記号表（勤務時間帯）'!$C$6:$K$35,9,FALSE))</f>
        <v/>
      </c>
      <c r="AJ26" s="243" t="str">
        <f>IF(AJ25="","",VLOOKUP(AJ25,'シフト記号表（勤務時間帯）'!$C$6:$K$35,9,FALSE))</f>
        <v/>
      </c>
      <c r="AK26" s="243" t="str">
        <f>IF(AK25="","",VLOOKUP(AK25,'シフト記号表（勤務時間帯）'!$C$6:$K$35,9,FALSE))</f>
        <v/>
      </c>
      <c r="AL26" s="243" t="str">
        <f>IF(AL25="","",VLOOKUP(AL25,'シフト記号表（勤務時間帯）'!$C$6:$K$35,9,FALSE))</f>
        <v/>
      </c>
      <c r="AM26" s="244" t="str">
        <f>IF(AM25="","",VLOOKUP(AM25,'シフト記号表（勤務時間帯）'!$C$6:$K$35,9,FALSE))</f>
        <v/>
      </c>
      <c r="AN26" s="242" t="str">
        <f>IF(AN25="","",VLOOKUP(AN25,'シフト記号表（勤務時間帯）'!$C$6:$K$35,9,FALSE))</f>
        <v/>
      </c>
      <c r="AO26" s="243" t="str">
        <f>IF(AO25="","",VLOOKUP(AO25,'シフト記号表（勤務時間帯）'!$C$6:$K$35,9,FALSE))</f>
        <v/>
      </c>
      <c r="AP26" s="243" t="str">
        <f>IF(AP25="","",VLOOKUP(AP25,'シフト記号表（勤務時間帯）'!$C$6:$K$35,9,FALSE))</f>
        <v/>
      </c>
      <c r="AQ26" s="243" t="str">
        <f>IF(AQ25="","",VLOOKUP(AQ25,'シフト記号表（勤務時間帯）'!$C$6:$K$35,9,FALSE))</f>
        <v/>
      </c>
      <c r="AR26" s="243" t="str">
        <f>IF(AR25="","",VLOOKUP(AR25,'シフト記号表（勤務時間帯）'!$C$6:$K$35,9,FALSE))</f>
        <v/>
      </c>
      <c r="AS26" s="243" t="str">
        <f>IF(AS25="","",VLOOKUP(AS25,'シフト記号表（勤務時間帯）'!$C$6:$K$35,9,FALSE))</f>
        <v/>
      </c>
      <c r="AT26" s="244" t="str">
        <f>IF(AT25="","",VLOOKUP(AT25,'シフト記号表（勤務時間帯）'!$C$6:$K$35,9,FALSE))</f>
        <v/>
      </c>
      <c r="AU26" s="242" t="str">
        <f>IF(AU25="","",VLOOKUP(AU25,'シフト記号表（勤務時間帯）'!$C$6:$K$35,9,FALSE))</f>
        <v/>
      </c>
      <c r="AV26" s="243" t="str">
        <f>IF(AV25="","",VLOOKUP(AV25,'シフト記号表（勤務時間帯）'!$C$6:$K$35,9,FALSE))</f>
        <v/>
      </c>
      <c r="AW26" s="243" t="str">
        <f>IF(AW25="","",VLOOKUP(AW25,'シフト記号表（勤務時間帯）'!$C$6:$K$35,9,FALSE))</f>
        <v/>
      </c>
      <c r="AX26" s="529">
        <f>IF($BB$3="４週",SUM(S26:AT26),IF($BB$3="暦月",SUM(S26:AW26),""))</f>
        <v>0</v>
      </c>
      <c r="AY26" s="530"/>
      <c r="AZ26" s="531">
        <f>IF($BB$3="４週",AX26/4,IF($BB$3="暦月",'通所型サービス（100名）'!AX26/('通所型サービス（100名）'!$BB$8/7),""))</f>
        <v>0</v>
      </c>
      <c r="BA26" s="532"/>
      <c r="BB26" s="520"/>
      <c r="BC26" s="521"/>
      <c r="BD26" s="521"/>
      <c r="BE26" s="521"/>
      <c r="BF26" s="522"/>
    </row>
    <row r="27" spans="2:58" ht="20.25" customHeight="1">
      <c r="B27" s="459"/>
      <c r="C27" s="466"/>
      <c r="D27" s="467"/>
      <c r="E27" s="468"/>
      <c r="F27" s="241">
        <f>C25</f>
        <v>0</v>
      </c>
      <c r="G27" s="550"/>
      <c r="H27" s="474"/>
      <c r="I27" s="475"/>
      <c r="J27" s="475"/>
      <c r="K27" s="476"/>
      <c r="L27" s="555"/>
      <c r="M27" s="556"/>
      <c r="N27" s="556"/>
      <c r="O27" s="557"/>
      <c r="P27" s="533" t="s">
        <v>139</v>
      </c>
      <c r="Q27" s="534"/>
      <c r="R27" s="535"/>
      <c r="S27" s="246" t="str">
        <f>IF(S25="","",VLOOKUP(S25,'シフト記号表（勤務時間帯）'!$C$6:$U$35,19,FALSE))</f>
        <v/>
      </c>
      <c r="T27" s="247" t="str">
        <f>IF(T25="","",VLOOKUP(T25,'シフト記号表（勤務時間帯）'!$C$6:$U$35,19,FALSE))</f>
        <v/>
      </c>
      <c r="U27" s="247" t="str">
        <f>IF(U25="","",VLOOKUP(U25,'シフト記号表（勤務時間帯）'!$C$6:$U$35,19,FALSE))</f>
        <v/>
      </c>
      <c r="V27" s="247" t="str">
        <f>IF(V25="","",VLOOKUP(V25,'シフト記号表（勤務時間帯）'!$C$6:$U$35,19,FALSE))</f>
        <v/>
      </c>
      <c r="W27" s="247" t="str">
        <f>IF(W25="","",VLOOKUP(W25,'シフト記号表（勤務時間帯）'!$C$6:$U$35,19,FALSE))</f>
        <v/>
      </c>
      <c r="X27" s="247" t="str">
        <f>IF(X25="","",VLOOKUP(X25,'シフト記号表（勤務時間帯）'!$C$6:$U$35,19,FALSE))</f>
        <v/>
      </c>
      <c r="Y27" s="248" t="str">
        <f>IF(Y25="","",VLOOKUP(Y25,'シフト記号表（勤務時間帯）'!$C$6:$U$35,19,FALSE))</f>
        <v/>
      </c>
      <c r="Z27" s="246" t="str">
        <f>IF(Z25="","",VLOOKUP(Z25,'シフト記号表（勤務時間帯）'!$C$6:$U$35,19,FALSE))</f>
        <v/>
      </c>
      <c r="AA27" s="247" t="str">
        <f>IF(AA25="","",VLOOKUP(AA25,'シフト記号表（勤務時間帯）'!$C$6:$U$35,19,FALSE))</f>
        <v/>
      </c>
      <c r="AB27" s="247" t="str">
        <f>IF(AB25="","",VLOOKUP(AB25,'シフト記号表（勤務時間帯）'!$C$6:$U$35,19,FALSE))</f>
        <v/>
      </c>
      <c r="AC27" s="247" t="str">
        <f>IF(AC25="","",VLOOKUP(AC25,'シフト記号表（勤務時間帯）'!$C$6:$U$35,19,FALSE))</f>
        <v/>
      </c>
      <c r="AD27" s="247" t="str">
        <f>IF(AD25="","",VLOOKUP(AD25,'シフト記号表（勤務時間帯）'!$C$6:$U$35,19,FALSE))</f>
        <v/>
      </c>
      <c r="AE27" s="247" t="str">
        <f>IF(AE25="","",VLOOKUP(AE25,'シフト記号表（勤務時間帯）'!$C$6:$U$35,19,FALSE))</f>
        <v/>
      </c>
      <c r="AF27" s="248" t="str">
        <f>IF(AF25="","",VLOOKUP(AF25,'シフト記号表（勤務時間帯）'!$C$6:$U$35,19,FALSE))</f>
        <v/>
      </c>
      <c r="AG27" s="246" t="str">
        <f>IF(AG25="","",VLOOKUP(AG25,'シフト記号表（勤務時間帯）'!$C$6:$U$35,19,FALSE))</f>
        <v/>
      </c>
      <c r="AH27" s="247" t="str">
        <f>IF(AH25="","",VLOOKUP(AH25,'シフト記号表（勤務時間帯）'!$C$6:$U$35,19,FALSE))</f>
        <v/>
      </c>
      <c r="AI27" s="247" t="str">
        <f>IF(AI25="","",VLOOKUP(AI25,'シフト記号表（勤務時間帯）'!$C$6:$U$35,19,FALSE))</f>
        <v/>
      </c>
      <c r="AJ27" s="247" t="str">
        <f>IF(AJ25="","",VLOOKUP(AJ25,'シフト記号表（勤務時間帯）'!$C$6:$U$35,19,FALSE))</f>
        <v/>
      </c>
      <c r="AK27" s="247" t="str">
        <f>IF(AK25="","",VLOOKUP(AK25,'シフト記号表（勤務時間帯）'!$C$6:$U$35,19,FALSE))</f>
        <v/>
      </c>
      <c r="AL27" s="247" t="str">
        <f>IF(AL25="","",VLOOKUP(AL25,'シフト記号表（勤務時間帯）'!$C$6:$U$35,19,FALSE))</f>
        <v/>
      </c>
      <c r="AM27" s="248" t="str">
        <f>IF(AM25="","",VLOOKUP(AM25,'シフト記号表（勤務時間帯）'!$C$6:$U$35,19,FALSE))</f>
        <v/>
      </c>
      <c r="AN27" s="246" t="str">
        <f>IF(AN25="","",VLOOKUP(AN25,'シフト記号表（勤務時間帯）'!$C$6:$U$35,19,FALSE))</f>
        <v/>
      </c>
      <c r="AO27" s="247" t="str">
        <f>IF(AO25="","",VLOOKUP(AO25,'シフト記号表（勤務時間帯）'!$C$6:$U$35,19,FALSE))</f>
        <v/>
      </c>
      <c r="AP27" s="247" t="str">
        <f>IF(AP25="","",VLOOKUP(AP25,'シフト記号表（勤務時間帯）'!$C$6:$U$35,19,FALSE))</f>
        <v/>
      </c>
      <c r="AQ27" s="247" t="str">
        <f>IF(AQ25="","",VLOOKUP(AQ25,'シフト記号表（勤務時間帯）'!$C$6:$U$35,19,FALSE))</f>
        <v/>
      </c>
      <c r="AR27" s="247" t="str">
        <f>IF(AR25="","",VLOOKUP(AR25,'シフト記号表（勤務時間帯）'!$C$6:$U$35,19,FALSE))</f>
        <v/>
      </c>
      <c r="AS27" s="247" t="str">
        <f>IF(AS25="","",VLOOKUP(AS25,'シフト記号表（勤務時間帯）'!$C$6:$U$35,19,FALSE))</f>
        <v/>
      </c>
      <c r="AT27" s="248" t="str">
        <f>IF(AT25="","",VLOOKUP(AT25,'シフト記号表（勤務時間帯）'!$C$6:$U$35,19,FALSE))</f>
        <v/>
      </c>
      <c r="AU27" s="246" t="str">
        <f>IF(AU25="","",VLOOKUP(AU25,'シフト記号表（勤務時間帯）'!$C$6:$U$35,19,FALSE))</f>
        <v/>
      </c>
      <c r="AV27" s="247" t="str">
        <f>IF(AV25="","",VLOOKUP(AV25,'シフト記号表（勤務時間帯）'!$C$6:$U$35,19,FALSE))</f>
        <v/>
      </c>
      <c r="AW27" s="247" t="str">
        <f>IF(AW25="","",VLOOKUP(AW25,'シフト記号表（勤務時間帯）'!$C$6:$U$35,19,FALSE))</f>
        <v/>
      </c>
      <c r="AX27" s="536">
        <f>IF($BB$3="４週",SUM(S27:AT27),IF($BB$3="暦月",SUM(S27:AW27),""))</f>
        <v>0</v>
      </c>
      <c r="AY27" s="537"/>
      <c r="AZ27" s="538">
        <f>IF($BB$3="４週",AX27/4,IF($BB$3="暦月",'通所型サービス（100名）'!AX27/('通所型サービス（100名）'!$BB$8/7),""))</f>
        <v>0</v>
      </c>
      <c r="BA27" s="539"/>
      <c r="BB27" s="523"/>
      <c r="BC27" s="524"/>
      <c r="BD27" s="524"/>
      <c r="BE27" s="524"/>
      <c r="BF27" s="525"/>
    </row>
    <row r="28" spans="2:58" ht="20.25" customHeight="1">
      <c r="B28" s="459">
        <f>B25+1</f>
        <v>3</v>
      </c>
      <c r="C28" s="540"/>
      <c r="D28" s="541"/>
      <c r="E28" s="542"/>
      <c r="F28" s="249"/>
      <c r="G28" s="549"/>
      <c r="H28" s="551"/>
      <c r="I28" s="475"/>
      <c r="J28" s="475"/>
      <c r="K28" s="476"/>
      <c r="L28" s="552"/>
      <c r="M28" s="553"/>
      <c r="N28" s="553"/>
      <c r="O28" s="554"/>
      <c r="P28" s="558" t="s">
        <v>137</v>
      </c>
      <c r="Q28" s="559"/>
      <c r="R28" s="560"/>
      <c r="S28" s="292"/>
      <c r="T28" s="293"/>
      <c r="U28" s="293"/>
      <c r="V28" s="293"/>
      <c r="W28" s="293"/>
      <c r="X28" s="293"/>
      <c r="Y28" s="294"/>
      <c r="Z28" s="292"/>
      <c r="AA28" s="293"/>
      <c r="AB28" s="293"/>
      <c r="AC28" s="293"/>
      <c r="AD28" s="293"/>
      <c r="AE28" s="293"/>
      <c r="AF28" s="294"/>
      <c r="AG28" s="292"/>
      <c r="AH28" s="293"/>
      <c r="AI28" s="293"/>
      <c r="AJ28" s="293"/>
      <c r="AK28" s="293"/>
      <c r="AL28" s="293"/>
      <c r="AM28" s="294"/>
      <c r="AN28" s="292"/>
      <c r="AO28" s="293"/>
      <c r="AP28" s="293"/>
      <c r="AQ28" s="293"/>
      <c r="AR28" s="293"/>
      <c r="AS28" s="293"/>
      <c r="AT28" s="294"/>
      <c r="AU28" s="292"/>
      <c r="AV28" s="293"/>
      <c r="AW28" s="293"/>
      <c r="AX28" s="624"/>
      <c r="AY28" s="625"/>
      <c r="AZ28" s="626"/>
      <c r="BA28" s="627"/>
      <c r="BB28" s="565"/>
      <c r="BC28" s="566"/>
      <c r="BD28" s="566"/>
      <c r="BE28" s="566"/>
      <c r="BF28" s="567"/>
    </row>
    <row r="29" spans="2:58" ht="20.25" customHeight="1">
      <c r="B29" s="459"/>
      <c r="C29" s="543"/>
      <c r="D29" s="544"/>
      <c r="E29" s="545"/>
      <c r="F29" s="241"/>
      <c r="G29" s="470"/>
      <c r="H29" s="474"/>
      <c r="I29" s="475"/>
      <c r="J29" s="475"/>
      <c r="K29" s="476"/>
      <c r="L29" s="480"/>
      <c r="M29" s="481"/>
      <c r="N29" s="481"/>
      <c r="O29" s="482"/>
      <c r="P29" s="526" t="s">
        <v>138</v>
      </c>
      <c r="Q29" s="527"/>
      <c r="R29" s="528"/>
      <c r="S29" s="242" t="str">
        <f>IF(S28="","",VLOOKUP(S28,'シフト記号表（勤務時間帯）'!$C$6:$K$35,9,FALSE))</f>
        <v/>
      </c>
      <c r="T29" s="243" t="str">
        <f>IF(T28="","",VLOOKUP(T28,'シフト記号表（勤務時間帯）'!$C$6:$K$35,9,FALSE))</f>
        <v/>
      </c>
      <c r="U29" s="243" t="str">
        <f>IF(U28="","",VLOOKUP(U28,'シフト記号表（勤務時間帯）'!$C$6:$K$35,9,FALSE))</f>
        <v/>
      </c>
      <c r="V29" s="243" t="str">
        <f>IF(V28="","",VLOOKUP(V28,'シフト記号表（勤務時間帯）'!$C$6:$K$35,9,FALSE))</f>
        <v/>
      </c>
      <c r="W29" s="243" t="str">
        <f>IF(W28="","",VLOOKUP(W28,'シフト記号表（勤務時間帯）'!$C$6:$K$35,9,FALSE))</f>
        <v/>
      </c>
      <c r="X29" s="243" t="str">
        <f>IF(X28="","",VLOOKUP(X28,'シフト記号表（勤務時間帯）'!$C$6:$K$35,9,FALSE))</f>
        <v/>
      </c>
      <c r="Y29" s="244" t="str">
        <f>IF(Y28="","",VLOOKUP(Y28,'シフト記号表（勤務時間帯）'!$C$6:$K$35,9,FALSE))</f>
        <v/>
      </c>
      <c r="Z29" s="242" t="str">
        <f>IF(Z28="","",VLOOKUP(Z28,'シフト記号表（勤務時間帯）'!$C$6:$K$35,9,FALSE))</f>
        <v/>
      </c>
      <c r="AA29" s="243" t="str">
        <f>IF(AA28="","",VLOOKUP(AA28,'シフト記号表（勤務時間帯）'!$C$6:$K$35,9,FALSE))</f>
        <v/>
      </c>
      <c r="AB29" s="243" t="str">
        <f>IF(AB28="","",VLOOKUP(AB28,'シフト記号表（勤務時間帯）'!$C$6:$K$35,9,FALSE))</f>
        <v/>
      </c>
      <c r="AC29" s="243" t="str">
        <f>IF(AC28="","",VLOOKUP(AC28,'シフト記号表（勤務時間帯）'!$C$6:$K$35,9,FALSE))</f>
        <v/>
      </c>
      <c r="AD29" s="243" t="str">
        <f>IF(AD28="","",VLOOKUP(AD28,'シフト記号表（勤務時間帯）'!$C$6:$K$35,9,FALSE))</f>
        <v/>
      </c>
      <c r="AE29" s="243" t="str">
        <f>IF(AE28="","",VLOOKUP(AE28,'シフト記号表（勤務時間帯）'!$C$6:$K$35,9,FALSE))</f>
        <v/>
      </c>
      <c r="AF29" s="244" t="str">
        <f>IF(AF28="","",VLOOKUP(AF28,'シフト記号表（勤務時間帯）'!$C$6:$K$35,9,FALSE))</f>
        <v/>
      </c>
      <c r="AG29" s="242" t="str">
        <f>IF(AG28="","",VLOOKUP(AG28,'シフト記号表（勤務時間帯）'!$C$6:$K$35,9,FALSE))</f>
        <v/>
      </c>
      <c r="AH29" s="243" t="str">
        <f>IF(AH28="","",VLOOKUP(AH28,'シフト記号表（勤務時間帯）'!$C$6:$K$35,9,FALSE))</f>
        <v/>
      </c>
      <c r="AI29" s="243" t="str">
        <f>IF(AI28="","",VLOOKUP(AI28,'シフト記号表（勤務時間帯）'!$C$6:$K$35,9,FALSE))</f>
        <v/>
      </c>
      <c r="AJ29" s="243" t="str">
        <f>IF(AJ28="","",VLOOKUP(AJ28,'シフト記号表（勤務時間帯）'!$C$6:$K$35,9,FALSE))</f>
        <v/>
      </c>
      <c r="AK29" s="243" t="str">
        <f>IF(AK28="","",VLOOKUP(AK28,'シフト記号表（勤務時間帯）'!$C$6:$K$35,9,FALSE))</f>
        <v/>
      </c>
      <c r="AL29" s="243" t="str">
        <f>IF(AL28="","",VLOOKUP(AL28,'シフト記号表（勤務時間帯）'!$C$6:$K$35,9,FALSE))</f>
        <v/>
      </c>
      <c r="AM29" s="244" t="str">
        <f>IF(AM28="","",VLOOKUP(AM28,'シフト記号表（勤務時間帯）'!$C$6:$K$35,9,FALSE))</f>
        <v/>
      </c>
      <c r="AN29" s="242" t="str">
        <f>IF(AN28="","",VLOOKUP(AN28,'シフト記号表（勤務時間帯）'!$C$6:$K$35,9,FALSE))</f>
        <v/>
      </c>
      <c r="AO29" s="243" t="str">
        <f>IF(AO28="","",VLOOKUP(AO28,'シフト記号表（勤務時間帯）'!$C$6:$K$35,9,FALSE))</f>
        <v/>
      </c>
      <c r="AP29" s="243" t="str">
        <f>IF(AP28="","",VLOOKUP(AP28,'シフト記号表（勤務時間帯）'!$C$6:$K$35,9,FALSE))</f>
        <v/>
      </c>
      <c r="AQ29" s="243" t="str">
        <f>IF(AQ28="","",VLOOKUP(AQ28,'シフト記号表（勤務時間帯）'!$C$6:$K$35,9,FALSE))</f>
        <v/>
      </c>
      <c r="AR29" s="243" t="str">
        <f>IF(AR28="","",VLOOKUP(AR28,'シフト記号表（勤務時間帯）'!$C$6:$K$35,9,FALSE))</f>
        <v/>
      </c>
      <c r="AS29" s="243" t="str">
        <f>IF(AS28="","",VLOOKUP(AS28,'シフト記号表（勤務時間帯）'!$C$6:$K$35,9,FALSE))</f>
        <v/>
      </c>
      <c r="AT29" s="244" t="str">
        <f>IF(AT28="","",VLOOKUP(AT28,'シフト記号表（勤務時間帯）'!$C$6:$K$35,9,FALSE))</f>
        <v/>
      </c>
      <c r="AU29" s="242" t="str">
        <f>IF(AU28="","",VLOOKUP(AU28,'シフト記号表（勤務時間帯）'!$C$6:$K$35,9,FALSE))</f>
        <v/>
      </c>
      <c r="AV29" s="243" t="str">
        <f>IF(AV28="","",VLOOKUP(AV28,'シフト記号表（勤務時間帯）'!$C$6:$K$35,9,FALSE))</f>
        <v/>
      </c>
      <c r="AW29" s="243" t="str">
        <f>IF(AW28="","",VLOOKUP(AW28,'シフト記号表（勤務時間帯）'!$C$6:$K$35,9,FALSE))</f>
        <v/>
      </c>
      <c r="AX29" s="529">
        <f>IF($BB$3="４週",SUM(S29:AT29),IF($BB$3="暦月",SUM(S29:AW29),""))</f>
        <v>0</v>
      </c>
      <c r="AY29" s="530"/>
      <c r="AZ29" s="531">
        <f>IF($BB$3="４週",AX29/4,IF($BB$3="暦月",'通所型サービス（100名）'!AX29/('通所型サービス（100名）'!$BB$8/7),""))</f>
        <v>0</v>
      </c>
      <c r="BA29" s="532"/>
      <c r="BB29" s="520"/>
      <c r="BC29" s="521"/>
      <c r="BD29" s="521"/>
      <c r="BE29" s="521"/>
      <c r="BF29" s="522"/>
    </row>
    <row r="30" spans="2:58" ht="20.25" customHeight="1">
      <c r="B30" s="459"/>
      <c r="C30" s="546"/>
      <c r="D30" s="547"/>
      <c r="E30" s="548"/>
      <c r="F30" s="241">
        <f>C28</f>
        <v>0</v>
      </c>
      <c r="G30" s="550"/>
      <c r="H30" s="474"/>
      <c r="I30" s="475"/>
      <c r="J30" s="475"/>
      <c r="K30" s="476"/>
      <c r="L30" s="555"/>
      <c r="M30" s="556"/>
      <c r="N30" s="556"/>
      <c r="O30" s="557"/>
      <c r="P30" s="533" t="s">
        <v>139</v>
      </c>
      <c r="Q30" s="534"/>
      <c r="R30" s="535"/>
      <c r="S30" s="246" t="str">
        <f>IF(S28="","",VLOOKUP(S28,'シフト記号表（勤務時間帯）'!$C$6:$U$35,19,FALSE))</f>
        <v/>
      </c>
      <c r="T30" s="247" t="str">
        <f>IF(T28="","",VLOOKUP(T28,'シフト記号表（勤務時間帯）'!$C$6:$U$35,19,FALSE))</f>
        <v/>
      </c>
      <c r="U30" s="247" t="str">
        <f>IF(U28="","",VLOOKUP(U28,'シフト記号表（勤務時間帯）'!$C$6:$U$35,19,FALSE))</f>
        <v/>
      </c>
      <c r="V30" s="247" t="str">
        <f>IF(V28="","",VLOOKUP(V28,'シフト記号表（勤務時間帯）'!$C$6:$U$35,19,FALSE))</f>
        <v/>
      </c>
      <c r="W30" s="247" t="str">
        <f>IF(W28="","",VLOOKUP(W28,'シフト記号表（勤務時間帯）'!$C$6:$U$35,19,FALSE))</f>
        <v/>
      </c>
      <c r="X30" s="247" t="str">
        <f>IF(X28="","",VLOOKUP(X28,'シフト記号表（勤務時間帯）'!$C$6:$U$35,19,FALSE))</f>
        <v/>
      </c>
      <c r="Y30" s="248" t="str">
        <f>IF(Y28="","",VLOOKUP(Y28,'シフト記号表（勤務時間帯）'!$C$6:$U$35,19,FALSE))</f>
        <v/>
      </c>
      <c r="Z30" s="246" t="str">
        <f>IF(Z28="","",VLOOKUP(Z28,'シフト記号表（勤務時間帯）'!$C$6:$U$35,19,FALSE))</f>
        <v/>
      </c>
      <c r="AA30" s="247" t="str">
        <f>IF(AA28="","",VLOOKUP(AA28,'シフト記号表（勤務時間帯）'!$C$6:$U$35,19,FALSE))</f>
        <v/>
      </c>
      <c r="AB30" s="247" t="str">
        <f>IF(AB28="","",VLOOKUP(AB28,'シフト記号表（勤務時間帯）'!$C$6:$U$35,19,FALSE))</f>
        <v/>
      </c>
      <c r="AC30" s="247" t="str">
        <f>IF(AC28="","",VLOOKUP(AC28,'シフト記号表（勤務時間帯）'!$C$6:$U$35,19,FALSE))</f>
        <v/>
      </c>
      <c r="AD30" s="247" t="str">
        <f>IF(AD28="","",VLOOKUP(AD28,'シフト記号表（勤務時間帯）'!$C$6:$U$35,19,FALSE))</f>
        <v/>
      </c>
      <c r="AE30" s="247" t="str">
        <f>IF(AE28="","",VLOOKUP(AE28,'シフト記号表（勤務時間帯）'!$C$6:$U$35,19,FALSE))</f>
        <v/>
      </c>
      <c r="AF30" s="248" t="str">
        <f>IF(AF28="","",VLOOKUP(AF28,'シフト記号表（勤務時間帯）'!$C$6:$U$35,19,FALSE))</f>
        <v/>
      </c>
      <c r="AG30" s="246" t="str">
        <f>IF(AG28="","",VLOOKUP(AG28,'シフト記号表（勤務時間帯）'!$C$6:$U$35,19,FALSE))</f>
        <v/>
      </c>
      <c r="AH30" s="247" t="str">
        <f>IF(AH28="","",VLOOKUP(AH28,'シフト記号表（勤務時間帯）'!$C$6:$U$35,19,FALSE))</f>
        <v/>
      </c>
      <c r="AI30" s="247" t="str">
        <f>IF(AI28="","",VLOOKUP(AI28,'シフト記号表（勤務時間帯）'!$C$6:$U$35,19,FALSE))</f>
        <v/>
      </c>
      <c r="AJ30" s="247" t="str">
        <f>IF(AJ28="","",VLOOKUP(AJ28,'シフト記号表（勤務時間帯）'!$C$6:$U$35,19,FALSE))</f>
        <v/>
      </c>
      <c r="AK30" s="247" t="str">
        <f>IF(AK28="","",VLOOKUP(AK28,'シフト記号表（勤務時間帯）'!$C$6:$U$35,19,FALSE))</f>
        <v/>
      </c>
      <c r="AL30" s="247" t="str">
        <f>IF(AL28="","",VLOOKUP(AL28,'シフト記号表（勤務時間帯）'!$C$6:$U$35,19,FALSE))</f>
        <v/>
      </c>
      <c r="AM30" s="248" t="str">
        <f>IF(AM28="","",VLOOKUP(AM28,'シフト記号表（勤務時間帯）'!$C$6:$U$35,19,FALSE))</f>
        <v/>
      </c>
      <c r="AN30" s="246" t="str">
        <f>IF(AN28="","",VLOOKUP(AN28,'シフト記号表（勤務時間帯）'!$C$6:$U$35,19,FALSE))</f>
        <v/>
      </c>
      <c r="AO30" s="247" t="str">
        <f>IF(AO28="","",VLOOKUP(AO28,'シフト記号表（勤務時間帯）'!$C$6:$U$35,19,FALSE))</f>
        <v/>
      </c>
      <c r="AP30" s="247" t="str">
        <f>IF(AP28="","",VLOOKUP(AP28,'シフト記号表（勤務時間帯）'!$C$6:$U$35,19,FALSE))</f>
        <v/>
      </c>
      <c r="AQ30" s="247" t="str">
        <f>IF(AQ28="","",VLOOKUP(AQ28,'シフト記号表（勤務時間帯）'!$C$6:$U$35,19,FALSE))</f>
        <v/>
      </c>
      <c r="AR30" s="247" t="str">
        <f>IF(AR28="","",VLOOKUP(AR28,'シフト記号表（勤務時間帯）'!$C$6:$U$35,19,FALSE))</f>
        <v/>
      </c>
      <c r="AS30" s="247" t="str">
        <f>IF(AS28="","",VLOOKUP(AS28,'シフト記号表（勤務時間帯）'!$C$6:$U$35,19,FALSE))</f>
        <v/>
      </c>
      <c r="AT30" s="248" t="str">
        <f>IF(AT28="","",VLOOKUP(AT28,'シフト記号表（勤務時間帯）'!$C$6:$U$35,19,FALSE))</f>
        <v/>
      </c>
      <c r="AU30" s="246" t="str">
        <f>IF(AU28="","",VLOOKUP(AU28,'シフト記号表（勤務時間帯）'!$C$6:$U$35,19,FALSE))</f>
        <v/>
      </c>
      <c r="AV30" s="247" t="str">
        <f>IF(AV28="","",VLOOKUP(AV28,'シフト記号表（勤務時間帯）'!$C$6:$U$35,19,FALSE))</f>
        <v/>
      </c>
      <c r="AW30" s="247" t="str">
        <f>IF(AW28="","",VLOOKUP(AW28,'シフト記号表（勤務時間帯）'!$C$6:$U$35,19,FALSE))</f>
        <v/>
      </c>
      <c r="AX30" s="536">
        <f>IF($BB$3="４週",SUM(S30:AT30),IF($BB$3="暦月",SUM(S30:AW30),""))</f>
        <v>0</v>
      </c>
      <c r="AY30" s="537"/>
      <c r="AZ30" s="538">
        <f>IF($BB$3="４週",AX30/4,IF($BB$3="暦月",'通所型サービス（100名）'!AX30/('通所型サービス（100名）'!$BB$8/7),""))</f>
        <v>0</v>
      </c>
      <c r="BA30" s="539"/>
      <c r="BB30" s="523"/>
      <c r="BC30" s="524"/>
      <c r="BD30" s="524"/>
      <c r="BE30" s="524"/>
      <c r="BF30" s="525"/>
    </row>
    <row r="31" spans="2:58" ht="20.25" customHeight="1">
      <c r="B31" s="459">
        <f>B28+1</f>
        <v>4</v>
      </c>
      <c r="C31" s="540"/>
      <c r="D31" s="541"/>
      <c r="E31" s="542"/>
      <c r="F31" s="249"/>
      <c r="G31" s="549"/>
      <c r="H31" s="551"/>
      <c r="I31" s="475"/>
      <c r="J31" s="475"/>
      <c r="K31" s="476"/>
      <c r="L31" s="552"/>
      <c r="M31" s="553"/>
      <c r="N31" s="553"/>
      <c r="O31" s="554"/>
      <c r="P31" s="558" t="s">
        <v>137</v>
      </c>
      <c r="Q31" s="559"/>
      <c r="R31" s="560"/>
      <c r="S31" s="292"/>
      <c r="T31" s="293"/>
      <c r="U31" s="293"/>
      <c r="V31" s="293"/>
      <c r="W31" s="293"/>
      <c r="X31" s="293"/>
      <c r="Y31" s="294"/>
      <c r="Z31" s="292"/>
      <c r="AA31" s="293"/>
      <c r="AB31" s="293"/>
      <c r="AC31" s="293"/>
      <c r="AD31" s="293"/>
      <c r="AE31" s="293"/>
      <c r="AF31" s="294"/>
      <c r="AG31" s="292"/>
      <c r="AH31" s="293"/>
      <c r="AI31" s="293"/>
      <c r="AJ31" s="293"/>
      <c r="AK31" s="293"/>
      <c r="AL31" s="293"/>
      <c r="AM31" s="294"/>
      <c r="AN31" s="292"/>
      <c r="AO31" s="293"/>
      <c r="AP31" s="293"/>
      <c r="AQ31" s="293"/>
      <c r="AR31" s="293"/>
      <c r="AS31" s="293"/>
      <c r="AT31" s="294"/>
      <c r="AU31" s="292"/>
      <c r="AV31" s="293"/>
      <c r="AW31" s="293"/>
      <c r="AX31" s="624"/>
      <c r="AY31" s="625"/>
      <c r="AZ31" s="626"/>
      <c r="BA31" s="627"/>
      <c r="BB31" s="565"/>
      <c r="BC31" s="566"/>
      <c r="BD31" s="566"/>
      <c r="BE31" s="566"/>
      <c r="BF31" s="567"/>
    </row>
    <row r="32" spans="2:58" ht="20.25" customHeight="1">
      <c r="B32" s="459"/>
      <c r="C32" s="543"/>
      <c r="D32" s="544"/>
      <c r="E32" s="545"/>
      <c r="F32" s="241"/>
      <c r="G32" s="470"/>
      <c r="H32" s="474"/>
      <c r="I32" s="475"/>
      <c r="J32" s="475"/>
      <c r="K32" s="476"/>
      <c r="L32" s="480"/>
      <c r="M32" s="481"/>
      <c r="N32" s="481"/>
      <c r="O32" s="482"/>
      <c r="P32" s="526" t="s">
        <v>138</v>
      </c>
      <c r="Q32" s="527"/>
      <c r="R32" s="528"/>
      <c r="S32" s="242" t="str">
        <f>IF(S31="","",VLOOKUP(S31,'シフト記号表（勤務時間帯）'!$C$6:$K$35,9,FALSE))</f>
        <v/>
      </c>
      <c r="T32" s="243" t="str">
        <f>IF(T31="","",VLOOKUP(T31,'シフト記号表（勤務時間帯）'!$C$6:$K$35,9,FALSE))</f>
        <v/>
      </c>
      <c r="U32" s="243" t="str">
        <f>IF(U31="","",VLOOKUP(U31,'シフト記号表（勤務時間帯）'!$C$6:$K$35,9,FALSE))</f>
        <v/>
      </c>
      <c r="V32" s="243" t="str">
        <f>IF(V31="","",VLOOKUP(V31,'シフト記号表（勤務時間帯）'!$C$6:$K$35,9,FALSE))</f>
        <v/>
      </c>
      <c r="W32" s="243" t="str">
        <f>IF(W31="","",VLOOKUP(W31,'シフト記号表（勤務時間帯）'!$C$6:$K$35,9,FALSE))</f>
        <v/>
      </c>
      <c r="X32" s="243" t="str">
        <f>IF(X31="","",VLOOKUP(X31,'シフト記号表（勤務時間帯）'!$C$6:$K$35,9,FALSE))</f>
        <v/>
      </c>
      <c r="Y32" s="244" t="str">
        <f>IF(Y31="","",VLOOKUP(Y31,'シフト記号表（勤務時間帯）'!$C$6:$K$35,9,FALSE))</f>
        <v/>
      </c>
      <c r="Z32" s="242" t="str">
        <f>IF(Z31="","",VLOOKUP(Z31,'シフト記号表（勤務時間帯）'!$C$6:$K$35,9,FALSE))</f>
        <v/>
      </c>
      <c r="AA32" s="243" t="str">
        <f>IF(AA31="","",VLOOKUP(AA31,'シフト記号表（勤務時間帯）'!$C$6:$K$35,9,FALSE))</f>
        <v/>
      </c>
      <c r="AB32" s="243" t="str">
        <f>IF(AB31="","",VLOOKUP(AB31,'シフト記号表（勤務時間帯）'!$C$6:$K$35,9,FALSE))</f>
        <v/>
      </c>
      <c r="AC32" s="243" t="str">
        <f>IF(AC31="","",VLOOKUP(AC31,'シフト記号表（勤務時間帯）'!$C$6:$K$35,9,FALSE))</f>
        <v/>
      </c>
      <c r="AD32" s="243" t="str">
        <f>IF(AD31="","",VLOOKUP(AD31,'シフト記号表（勤務時間帯）'!$C$6:$K$35,9,FALSE))</f>
        <v/>
      </c>
      <c r="AE32" s="243" t="str">
        <f>IF(AE31="","",VLOOKUP(AE31,'シフト記号表（勤務時間帯）'!$C$6:$K$35,9,FALSE))</f>
        <v/>
      </c>
      <c r="AF32" s="244" t="str">
        <f>IF(AF31="","",VLOOKUP(AF31,'シフト記号表（勤務時間帯）'!$C$6:$K$35,9,FALSE))</f>
        <v/>
      </c>
      <c r="AG32" s="242" t="str">
        <f>IF(AG31="","",VLOOKUP(AG31,'シフト記号表（勤務時間帯）'!$C$6:$K$35,9,FALSE))</f>
        <v/>
      </c>
      <c r="AH32" s="243" t="str">
        <f>IF(AH31="","",VLOOKUP(AH31,'シフト記号表（勤務時間帯）'!$C$6:$K$35,9,FALSE))</f>
        <v/>
      </c>
      <c r="AI32" s="243" t="str">
        <f>IF(AI31="","",VLOOKUP(AI31,'シフト記号表（勤務時間帯）'!$C$6:$K$35,9,FALSE))</f>
        <v/>
      </c>
      <c r="AJ32" s="243" t="str">
        <f>IF(AJ31="","",VLOOKUP(AJ31,'シフト記号表（勤務時間帯）'!$C$6:$K$35,9,FALSE))</f>
        <v/>
      </c>
      <c r="AK32" s="243" t="str">
        <f>IF(AK31="","",VLOOKUP(AK31,'シフト記号表（勤務時間帯）'!$C$6:$K$35,9,FALSE))</f>
        <v/>
      </c>
      <c r="AL32" s="243" t="str">
        <f>IF(AL31="","",VLOOKUP(AL31,'シフト記号表（勤務時間帯）'!$C$6:$K$35,9,FALSE))</f>
        <v/>
      </c>
      <c r="AM32" s="244" t="str">
        <f>IF(AM31="","",VLOOKUP(AM31,'シフト記号表（勤務時間帯）'!$C$6:$K$35,9,FALSE))</f>
        <v/>
      </c>
      <c r="AN32" s="242" t="str">
        <f>IF(AN31="","",VLOOKUP(AN31,'シフト記号表（勤務時間帯）'!$C$6:$K$35,9,FALSE))</f>
        <v/>
      </c>
      <c r="AO32" s="243" t="str">
        <f>IF(AO31="","",VLOOKUP(AO31,'シフト記号表（勤務時間帯）'!$C$6:$K$35,9,FALSE))</f>
        <v/>
      </c>
      <c r="AP32" s="243" t="str">
        <f>IF(AP31="","",VLOOKUP(AP31,'シフト記号表（勤務時間帯）'!$C$6:$K$35,9,FALSE))</f>
        <v/>
      </c>
      <c r="AQ32" s="243" t="str">
        <f>IF(AQ31="","",VLOOKUP(AQ31,'シフト記号表（勤務時間帯）'!$C$6:$K$35,9,FALSE))</f>
        <v/>
      </c>
      <c r="AR32" s="243" t="str">
        <f>IF(AR31="","",VLOOKUP(AR31,'シフト記号表（勤務時間帯）'!$C$6:$K$35,9,FALSE))</f>
        <v/>
      </c>
      <c r="AS32" s="243" t="str">
        <f>IF(AS31="","",VLOOKUP(AS31,'シフト記号表（勤務時間帯）'!$C$6:$K$35,9,FALSE))</f>
        <v/>
      </c>
      <c r="AT32" s="244" t="str">
        <f>IF(AT31="","",VLOOKUP(AT31,'シフト記号表（勤務時間帯）'!$C$6:$K$35,9,FALSE))</f>
        <v/>
      </c>
      <c r="AU32" s="242" t="str">
        <f>IF(AU31="","",VLOOKUP(AU31,'シフト記号表（勤務時間帯）'!$C$6:$K$35,9,FALSE))</f>
        <v/>
      </c>
      <c r="AV32" s="243" t="str">
        <f>IF(AV31="","",VLOOKUP(AV31,'シフト記号表（勤務時間帯）'!$C$6:$K$35,9,FALSE))</f>
        <v/>
      </c>
      <c r="AW32" s="243" t="str">
        <f>IF(AW31="","",VLOOKUP(AW31,'シフト記号表（勤務時間帯）'!$C$6:$K$35,9,FALSE))</f>
        <v/>
      </c>
      <c r="AX32" s="529">
        <f>IF($BB$3="４週",SUM(S32:AT32),IF($BB$3="暦月",SUM(S32:AW32),""))</f>
        <v>0</v>
      </c>
      <c r="AY32" s="530"/>
      <c r="AZ32" s="531">
        <f>IF($BB$3="４週",AX32/4,IF($BB$3="暦月",'通所型サービス（100名）'!AX32/('通所型サービス（100名）'!$BB$8/7),""))</f>
        <v>0</v>
      </c>
      <c r="BA32" s="532"/>
      <c r="BB32" s="520"/>
      <c r="BC32" s="521"/>
      <c r="BD32" s="521"/>
      <c r="BE32" s="521"/>
      <c r="BF32" s="522"/>
    </row>
    <row r="33" spans="2:58" ht="20.25" customHeight="1">
      <c r="B33" s="459"/>
      <c r="C33" s="546"/>
      <c r="D33" s="547"/>
      <c r="E33" s="548"/>
      <c r="F33" s="241">
        <f>C31</f>
        <v>0</v>
      </c>
      <c r="G33" s="550"/>
      <c r="H33" s="474"/>
      <c r="I33" s="475"/>
      <c r="J33" s="475"/>
      <c r="K33" s="476"/>
      <c r="L33" s="555"/>
      <c r="M33" s="556"/>
      <c r="N33" s="556"/>
      <c r="O33" s="557"/>
      <c r="P33" s="533" t="s">
        <v>139</v>
      </c>
      <c r="Q33" s="534"/>
      <c r="R33" s="535"/>
      <c r="S33" s="246" t="str">
        <f>IF(S31="","",VLOOKUP(S31,'シフト記号表（勤務時間帯）'!$C$6:$U$35,19,FALSE))</f>
        <v/>
      </c>
      <c r="T33" s="247" t="str">
        <f>IF(T31="","",VLOOKUP(T31,'シフト記号表（勤務時間帯）'!$C$6:$U$35,19,FALSE))</f>
        <v/>
      </c>
      <c r="U33" s="247" t="str">
        <f>IF(U31="","",VLOOKUP(U31,'シフト記号表（勤務時間帯）'!$C$6:$U$35,19,FALSE))</f>
        <v/>
      </c>
      <c r="V33" s="247" t="str">
        <f>IF(V31="","",VLOOKUP(V31,'シフト記号表（勤務時間帯）'!$C$6:$U$35,19,FALSE))</f>
        <v/>
      </c>
      <c r="W33" s="247" t="str">
        <f>IF(W31="","",VLOOKUP(W31,'シフト記号表（勤務時間帯）'!$C$6:$U$35,19,FALSE))</f>
        <v/>
      </c>
      <c r="X33" s="247" t="str">
        <f>IF(X31="","",VLOOKUP(X31,'シフト記号表（勤務時間帯）'!$C$6:$U$35,19,FALSE))</f>
        <v/>
      </c>
      <c r="Y33" s="248" t="str">
        <f>IF(Y31="","",VLOOKUP(Y31,'シフト記号表（勤務時間帯）'!$C$6:$U$35,19,FALSE))</f>
        <v/>
      </c>
      <c r="Z33" s="246" t="str">
        <f>IF(Z31="","",VLOOKUP(Z31,'シフト記号表（勤務時間帯）'!$C$6:$U$35,19,FALSE))</f>
        <v/>
      </c>
      <c r="AA33" s="247" t="str">
        <f>IF(AA31="","",VLOOKUP(AA31,'シフト記号表（勤務時間帯）'!$C$6:$U$35,19,FALSE))</f>
        <v/>
      </c>
      <c r="AB33" s="247" t="str">
        <f>IF(AB31="","",VLOOKUP(AB31,'シフト記号表（勤務時間帯）'!$C$6:$U$35,19,FALSE))</f>
        <v/>
      </c>
      <c r="AC33" s="247" t="str">
        <f>IF(AC31="","",VLOOKUP(AC31,'シフト記号表（勤務時間帯）'!$C$6:$U$35,19,FALSE))</f>
        <v/>
      </c>
      <c r="AD33" s="247" t="str">
        <f>IF(AD31="","",VLOOKUP(AD31,'シフト記号表（勤務時間帯）'!$C$6:$U$35,19,FALSE))</f>
        <v/>
      </c>
      <c r="AE33" s="247" t="str">
        <f>IF(AE31="","",VLOOKUP(AE31,'シフト記号表（勤務時間帯）'!$C$6:$U$35,19,FALSE))</f>
        <v/>
      </c>
      <c r="AF33" s="248" t="str">
        <f>IF(AF31="","",VLOOKUP(AF31,'シフト記号表（勤務時間帯）'!$C$6:$U$35,19,FALSE))</f>
        <v/>
      </c>
      <c r="AG33" s="246" t="str">
        <f>IF(AG31="","",VLOOKUP(AG31,'シフト記号表（勤務時間帯）'!$C$6:$U$35,19,FALSE))</f>
        <v/>
      </c>
      <c r="AH33" s="247" t="str">
        <f>IF(AH31="","",VLOOKUP(AH31,'シフト記号表（勤務時間帯）'!$C$6:$U$35,19,FALSE))</f>
        <v/>
      </c>
      <c r="AI33" s="247" t="str">
        <f>IF(AI31="","",VLOOKUP(AI31,'シフト記号表（勤務時間帯）'!$C$6:$U$35,19,FALSE))</f>
        <v/>
      </c>
      <c r="AJ33" s="247" t="str">
        <f>IF(AJ31="","",VLOOKUP(AJ31,'シフト記号表（勤務時間帯）'!$C$6:$U$35,19,FALSE))</f>
        <v/>
      </c>
      <c r="AK33" s="247" t="str">
        <f>IF(AK31="","",VLOOKUP(AK31,'シフト記号表（勤務時間帯）'!$C$6:$U$35,19,FALSE))</f>
        <v/>
      </c>
      <c r="AL33" s="247" t="str">
        <f>IF(AL31="","",VLOOKUP(AL31,'シフト記号表（勤務時間帯）'!$C$6:$U$35,19,FALSE))</f>
        <v/>
      </c>
      <c r="AM33" s="248" t="str">
        <f>IF(AM31="","",VLOOKUP(AM31,'シフト記号表（勤務時間帯）'!$C$6:$U$35,19,FALSE))</f>
        <v/>
      </c>
      <c r="AN33" s="246" t="str">
        <f>IF(AN31="","",VLOOKUP(AN31,'シフト記号表（勤務時間帯）'!$C$6:$U$35,19,FALSE))</f>
        <v/>
      </c>
      <c r="AO33" s="247" t="str">
        <f>IF(AO31="","",VLOOKUP(AO31,'シフト記号表（勤務時間帯）'!$C$6:$U$35,19,FALSE))</f>
        <v/>
      </c>
      <c r="AP33" s="247" t="str">
        <f>IF(AP31="","",VLOOKUP(AP31,'シフト記号表（勤務時間帯）'!$C$6:$U$35,19,FALSE))</f>
        <v/>
      </c>
      <c r="AQ33" s="247" t="str">
        <f>IF(AQ31="","",VLOOKUP(AQ31,'シフト記号表（勤務時間帯）'!$C$6:$U$35,19,FALSE))</f>
        <v/>
      </c>
      <c r="AR33" s="247" t="str">
        <f>IF(AR31="","",VLOOKUP(AR31,'シフト記号表（勤務時間帯）'!$C$6:$U$35,19,FALSE))</f>
        <v/>
      </c>
      <c r="AS33" s="247" t="str">
        <f>IF(AS31="","",VLOOKUP(AS31,'シフト記号表（勤務時間帯）'!$C$6:$U$35,19,FALSE))</f>
        <v/>
      </c>
      <c r="AT33" s="248" t="str">
        <f>IF(AT31="","",VLOOKUP(AT31,'シフト記号表（勤務時間帯）'!$C$6:$U$35,19,FALSE))</f>
        <v/>
      </c>
      <c r="AU33" s="246" t="str">
        <f>IF(AU31="","",VLOOKUP(AU31,'シフト記号表（勤務時間帯）'!$C$6:$U$35,19,FALSE))</f>
        <v/>
      </c>
      <c r="AV33" s="247" t="str">
        <f>IF(AV31="","",VLOOKUP(AV31,'シフト記号表（勤務時間帯）'!$C$6:$U$35,19,FALSE))</f>
        <v/>
      </c>
      <c r="AW33" s="247" t="str">
        <f>IF(AW31="","",VLOOKUP(AW31,'シフト記号表（勤務時間帯）'!$C$6:$U$35,19,FALSE))</f>
        <v/>
      </c>
      <c r="AX33" s="536">
        <f>IF($BB$3="４週",SUM(S33:AT33),IF($BB$3="暦月",SUM(S33:AW33),""))</f>
        <v>0</v>
      </c>
      <c r="AY33" s="537"/>
      <c r="AZ33" s="538">
        <f>IF($BB$3="４週",AX33/4,IF($BB$3="暦月",'通所型サービス（100名）'!AX33/('通所型サービス（100名）'!$BB$8/7),""))</f>
        <v>0</v>
      </c>
      <c r="BA33" s="539"/>
      <c r="BB33" s="523"/>
      <c r="BC33" s="524"/>
      <c r="BD33" s="524"/>
      <c r="BE33" s="524"/>
      <c r="BF33" s="525"/>
    </row>
    <row r="34" spans="2:58" ht="20.25" customHeight="1">
      <c r="B34" s="459">
        <f>B31+1</f>
        <v>5</v>
      </c>
      <c r="C34" s="540"/>
      <c r="D34" s="541"/>
      <c r="E34" s="542"/>
      <c r="F34" s="249"/>
      <c r="G34" s="549"/>
      <c r="H34" s="551"/>
      <c r="I34" s="475"/>
      <c r="J34" s="475"/>
      <c r="K34" s="476"/>
      <c r="L34" s="552"/>
      <c r="M34" s="553"/>
      <c r="N34" s="553"/>
      <c r="O34" s="554"/>
      <c r="P34" s="558" t="s">
        <v>137</v>
      </c>
      <c r="Q34" s="559"/>
      <c r="R34" s="560"/>
      <c r="S34" s="292"/>
      <c r="T34" s="293"/>
      <c r="U34" s="293"/>
      <c r="V34" s="293"/>
      <c r="W34" s="293"/>
      <c r="X34" s="293"/>
      <c r="Y34" s="294"/>
      <c r="Z34" s="292"/>
      <c r="AA34" s="293"/>
      <c r="AB34" s="293"/>
      <c r="AC34" s="293"/>
      <c r="AD34" s="293"/>
      <c r="AE34" s="293"/>
      <c r="AF34" s="294"/>
      <c r="AG34" s="292"/>
      <c r="AH34" s="293"/>
      <c r="AI34" s="293"/>
      <c r="AJ34" s="293"/>
      <c r="AK34" s="293"/>
      <c r="AL34" s="293"/>
      <c r="AM34" s="294"/>
      <c r="AN34" s="292"/>
      <c r="AO34" s="293"/>
      <c r="AP34" s="293"/>
      <c r="AQ34" s="293"/>
      <c r="AR34" s="293"/>
      <c r="AS34" s="293"/>
      <c r="AT34" s="294"/>
      <c r="AU34" s="292"/>
      <c r="AV34" s="293"/>
      <c r="AW34" s="293"/>
      <c r="AX34" s="624"/>
      <c r="AY34" s="625"/>
      <c r="AZ34" s="626"/>
      <c r="BA34" s="627"/>
      <c r="BB34" s="565"/>
      <c r="BC34" s="566"/>
      <c r="BD34" s="566"/>
      <c r="BE34" s="566"/>
      <c r="BF34" s="567"/>
    </row>
    <row r="35" spans="2:58" ht="20.25" customHeight="1">
      <c r="B35" s="459"/>
      <c r="C35" s="543"/>
      <c r="D35" s="544"/>
      <c r="E35" s="545"/>
      <c r="F35" s="241"/>
      <c r="G35" s="470"/>
      <c r="H35" s="474"/>
      <c r="I35" s="475"/>
      <c r="J35" s="475"/>
      <c r="K35" s="476"/>
      <c r="L35" s="480"/>
      <c r="M35" s="481"/>
      <c r="N35" s="481"/>
      <c r="O35" s="482"/>
      <c r="P35" s="526" t="s">
        <v>138</v>
      </c>
      <c r="Q35" s="527"/>
      <c r="R35" s="528"/>
      <c r="S35" s="242" t="str">
        <f>IF(S34="","",VLOOKUP(S34,'シフト記号表（勤務時間帯）'!$C$6:$K$35,9,FALSE))</f>
        <v/>
      </c>
      <c r="T35" s="243" t="str">
        <f>IF(T34="","",VLOOKUP(T34,'シフト記号表（勤務時間帯）'!$C$6:$K$35,9,FALSE))</f>
        <v/>
      </c>
      <c r="U35" s="243" t="str">
        <f>IF(U34="","",VLOOKUP(U34,'シフト記号表（勤務時間帯）'!$C$6:$K$35,9,FALSE))</f>
        <v/>
      </c>
      <c r="V35" s="243" t="str">
        <f>IF(V34="","",VLOOKUP(V34,'シフト記号表（勤務時間帯）'!$C$6:$K$35,9,FALSE))</f>
        <v/>
      </c>
      <c r="W35" s="243" t="str">
        <f>IF(W34="","",VLOOKUP(W34,'シフト記号表（勤務時間帯）'!$C$6:$K$35,9,FALSE))</f>
        <v/>
      </c>
      <c r="X35" s="243" t="str">
        <f>IF(X34="","",VLOOKUP(X34,'シフト記号表（勤務時間帯）'!$C$6:$K$35,9,FALSE))</f>
        <v/>
      </c>
      <c r="Y35" s="244" t="str">
        <f>IF(Y34="","",VLOOKUP(Y34,'シフト記号表（勤務時間帯）'!$C$6:$K$35,9,FALSE))</f>
        <v/>
      </c>
      <c r="Z35" s="242" t="str">
        <f>IF(Z34="","",VLOOKUP(Z34,'シフト記号表（勤務時間帯）'!$C$6:$K$35,9,FALSE))</f>
        <v/>
      </c>
      <c r="AA35" s="243" t="str">
        <f>IF(AA34="","",VLOOKUP(AA34,'シフト記号表（勤務時間帯）'!$C$6:$K$35,9,FALSE))</f>
        <v/>
      </c>
      <c r="AB35" s="243" t="str">
        <f>IF(AB34="","",VLOOKUP(AB34,'シフト記号表（勤務時間帯）'!$C$6:$K$35,9,FALSE))</f>
        <v/>
      </c>
      <c r="AC35" s="243" t="str">
        <f>IF(AC34="","",VLOOKUP(AC34,'シフト記号表（勤務時間帯）'!$C$6:$K$35,9,FALSE))</f>
        <v/>
      </c>
      <c r="AD35" s="243" t="str">
        <f>IF(AD34="","",VLOOKUP(AD34,'シフト記号表（勤務時間帯）'!$C$6:$K$35,9,FALSE))</f>
        <v/>
      </c>
      <c r="AE35" s="243" t="str">
        <f>IF(AE34="","",VLOOKUP(AE34,'シフト記号表（勤務時間帯）'!$C$6:$K$35,9,FALSE))</f>
        <v/>
      </c>
      <c r="AF35" s="244" t="str">
        <f>IF(AF34="","",VLOOKUP(AF34,'シフト記号表（勤務時間帯）'!$C$6:$K$35,9,FALSE))</f>
        <v/>
      </c>
      <c r="AG35" s="242" t="str">
        <f>IF(AG34="","",VLOOKUP(AG34,'シフト記号表（勤務時間帯）'!$C$6:$K$35,9,FALSE))</f>
        <v/>
      </c>
      <c r="AH35" s="243" t="str">
        <f>IF(AH34="","",VLOOKUP(AH34,'シフト記号表（勤務時間帯）'!$C$6:$K$35,9,FALSE))</f>
        <v/>
      </c>
      <c r="AI35" s="243" t="str">
        <f>IF(AI34="","",VLOOKUP(AI34,'シフト記号表（勤務時間帯）'!$C$6:$K$35,9,FALSE))</f>
        <v/>
      </c>
      <c r="AJ35" s="243" t="str">
        <f>IF(AJ34="","",VLOOKUP(AJ34,'シフト記号表（勤務時間帯）'!$C$6:$K$35,9,FALSE))</f>
        <v/>
      </c>
      <c r="AK35" s="243" t="str">
        <f>IF(AK34="","",VLOOKUP(AK34,'シフト記号表（勤務時間帯）'!$C$6:$K$35,9,FALSE))</f>
        <v/>
      </c>
      <c r="AL35" s="243" t="str">
        <f>IF(AL34="","",VLOOKUP(AL34,'シフト記号表（勤務時間帯）'!$C$6:$K$35,9,FALSE))</f>
        <v/>
      </c>
      <c r="AM35" s="244" t="str">
        <f>IF(AM34="","",VLOOKUP(AM34,'シフト記号表（勤務時間帯）'!$C$6:$K$35,9,FALSE))</f>
        <v/>
      </c>
      <c r="AN35" s="242" t="str">
        <f>IF(AN34="","",VLOOKUP(AN34,'シフト記号表（勤務時間帯）'!$C$6:$K$35,9,FALSE))</f>
        <v/>
      </c>
      <c r="AO35" s="243" t="str">
        <f>IF(AO34="","",VLOOKUP(AO34,'シフト記号表（勤務時間帯）'!$C$6:$K$35,9,FALSE))</f>
        <v/>
      </c>
      <c r="AP35" s="243" t="str">
        <f>IF(AP34="","",VLOOKUP(AP34,'シフト記号表（勤務時間帯）'!$C$6:$K$35,9,FALSE))</f>
        <v/>
      </c>
      <c r="AQ35" s="243" t="str">
        <f>IF(AQ34="","",VLOOKUP(AQ34,'シフト記号表（勤務時間帯）'!$C$6:$K$35,9,FALSE))</f>
        <v/>
      </c>
      <c r="AR35" s="243" t="str">
        <f>IF(AR34="","",VLOOKUP(AR34,'シフト記号表（勤務時間帯）'!$C$6:$K$35,9,FALSE))</f>
        <v/>
      </c>
      <c r="AS35" s="243" t="str">
        <f>IF(AS34="","",VLOOKUP(AS34,'シフト記号表（勤務時間帯）'!$C$6:$K$35,9,FALSE))</f>
        <v/>
      </c>
      <c r="AT35" s="244" t="str">
        <f>IF(AT34="","",VLOOKUP(AT34,'シフト記号表（勤務時間帯）'!$C$6:$K$35,9,FALSE))</f>
        <v/>
      </c>
      <c r="AU35" s="242" t="str">
        <f>IF(AU34="","",VLOOKUP(AU34,'シフト記号表（勤務時間帯）'!$C$6:$K$35,9,FALSE))</f>
        <v/>
      </c>
      <c r="AV35" s="243" t="str">
        <f>IF(AV34="","",VLOOKUP(AV34,'シフト記号表（勤務時間帯）'!$C$6:$K$35,9,FALSE))</f>
        <v/>
      </c>
      <c r="AW35" s="243" t="str">
        <f>IF(AW34="","",VLOOKUP(AW34,'シフト記号表（勤務時間帯）'!$C$6:$K$35,9,FALSE))</f>
        <v/>
      </c>
      <c r="AX35" s="529">
        <f>IF($BB$3="４週",SUM(S35:AT35),IF($BB$3="暦月",SUM(S35:AW35),""))</f>
        <v>0</v>
      </c>
      <c r="AY35" s="530"/>
      <c r="AZ35" s="531">
        <f>IF($BB$3="４週",AX35/4,IF($BB$3="暦月",'通所型サービス（100名）'!AX35/('通所型サービス（100名）'!$BB$8/7),""))</f>
        <v>0</v>
      </c>
      <c r="BA35" s="532"/>
      <c r="BB35" s="520"/>
      <c r="BC35" s="521"/>
      <c r="BD35" s="521"/>
      <c r="BE35" s="521"/>
      <c r="BF35" s="522"/>
    </row>
    <row r="36" spans="2:58" ht="20.25" customHeight="1">
      <c r="B36" s="459"/>
      <c r="C36" s="546"/>
      <c r="D36" s="547"/>
      <c r="E36" s="548"/>
      <c r="F36" s="241">
        <f>C34</f>
        <v>0</v>
      </c>
      <c r="G36" s="550"/>
      <c r="H36" s="474"/>
      <c r="I36" s="475"/>
      <c r="J36" s="475"/>
      <c r="K36" s="476"/>
      <c r="L36" s="555"/>
      <c r="M36" s="556"/>
      <c r="N36" s="556"/>
      <c r="O36" s="557"/>
      <c r="P36" s="533" t="s">
        <v>139</v>
      </c>
      <c r="Q36" s="534"/>
      <c r="R36" s="535"/>
      <c r="S36" s="246" t="str">
        <f>IF(S34="","",VLOOKUP(S34,'シフト記号表（勤務時間帯）'!$C$6:$U$35,19,FALSE))</f>
        <v/>
      </c>
      <c r="T36" s="247" t="str">
        <f>IF(T34="","",VLOOKUP(T34,'シフト記号表（勤務時間帯）'!$C$6:$U$35,19,FALSE))</f>
        <v/>
      </c>
      <c r="U36" s="247" t="str">
        <f>IF(U34="","",VLOOKUP(U34,'シフト記号表（勤務時間帯）'!$C$6:$U$35,19,FALSE))</f>
        <v/>
      </c>
      <c r="V36" s="247" t="str">
        <f>IF(V34="","",VLOOKUP(V34,'シフト記号表（勤務時間帯）'!$C$6:$U$35,19,FALSE))</f>
        <v/>
      </c>
      <c r="W36" s="247" t="str">
        <f>IF(W34="","",VLOOKUP(W34,'シフト記号表（勤務時間帯）'!$C$6:$U$35,19,FALSE))</f>
        <v/>
      </c>
      <c r="X36" s="247" t="str">
        <f>IF(X34="","",VLOOKUP(X34,'シフト記号表（勤務時間帯）'!$C$6:$U$35,19,FALSE))</f>
        <v/>
      </c>
      <c r="Y36" s="248" t="str">
        <f>IF(Y34="","",VLOOKUP(Y34,'シフト記号表（勤務時間帯）'!$C$6:$U$35,19,FALSE))</f>
        <v/>
      </c>
      <c r="Z36" s="246" t="str">
        <f>IF(Z34="","",VLOOKUP(Z34,'シフト記号表（勤務時間帯）'!$C$6:$U$35,19,FALSE))</f>
        <v/>
      </c>
      <c r="AA36" s="247" t="str">
        <f>IF(AA34="","",VLOOKUP(AA34,'シフト記号表（勤務時間帯）'!$C$6:$U$35,19,FALSE))</f>
        <v/>
      </c>
      <c r="AB36" s="247" t="str">
        <f>IF(AB34="","",VLOOKUP(AB34,'シフト記号表（勤務時間帯）'!$C$6:$U$35,19,FALSE))</f>
        <v/>
      </c>
      <c r="AC36" s="247" t="str">
        <f>IF(AC34="","",VLOOKUP(AC34,'シフト記号表（勤務時間帯）'!$C$6:$U$35,19,FALSE))</f>
        <v/>
      </c>
      <c r="AD36" s="247" t="str">
        <f>IF(AD34="","",VLOOKUP(AD34,'シフト記号表（勤務時間帯）'!$C$6:$U$35,19,FALSE))</f>
        <v/>
      </c>
      <c r="AE36" s="247" t="str">
        <f>IF(AE34="","",VLOOKUP(AE34,'シフト記号表（勤務時間帯）'!$C$6:$U$35,19,FALSE))</f>
        <v/>
      </c>
      <c r="AF36" s="248" t="str">
        <f>IF(AF34="","",VLOOKUP(AF34,'シフト記号表（勤務時間帯）'!$C$6:$U$35,19,FALSE))</f>
        <v/>
      </c>
      <c r="AG36" s="246" t="str">
        <f>IF(AG34="","",VLOOKUP(AG34,'シフト記号表（勤務時間帯）'!$C$6:$U$35,19,FALSE))</f>
        <v/>
      </c>
      <c r="AH36" s="247" t="str">
        <f>IF(AH34="","",VLOOKUP(AH34,'シフト記号表（勤務時間帯）'!$C$6:$U$35,19,FALSE))</f>
        <v/>
      </c>
      <c r="AI36" s="247" t="str">
        <f>IF(AI34="","",VLOOKUP(AI34,'シフト記号表（勤務時間帯）'!$C$6:$U$35,19,FALSE))</f>
        <v/>
      </c>
      <c r="AJ36" s="247" t="str">
        <f>IF(AJ34="","",VLOOKUP(AJ34,'シフト記号表（勤務時間帯）'!$C$6:$U$35,19,FALSE))</f>
        <v/>
      </c>
      <c r="AK36" s="247" t="str">
        <f>IF(AK34="","",VLOOKUP(AK34,'シフト記号表（勤務時間帯）'!$C$6:$U$35,19,FALSE))</f>
        <v/>
      </c>
      <c r="AL36" s="247" t="str">
        <f>IF(AL34="","",VLOOKUP(AL34,'シフト記号表（勤務時間帯）'!$C$6:$U$35,19,FALSE))</f>
        <v/>
      </c>
      <c r="AM36" s="248" t="str">
        <f>IF(AM34="","",VLOOKUP(AM34,'シフト記号表（勤務時間帯）'!$C$6:$U$35,19,FALSE))</f>
        <v/>
      </c>
      <c r="AN36" s="246" t="str">
        <f>IF(AN34="","",VLOOKUP(AN34,'シフト記号表（勤務時間帯）'!$C$6:$U$35,19,FALSE))</f>
        <v/>
      </c>
      <c r="AO36" s="247" t="str">
        <f>IF(AO34="","",VLOOKUP(AO34,'シフト記号表（勤務時間帯）'!$C$6:$U$35,19,FALSE))</f>
        <v/>
      </c>
      <c r="AP36" s="247" t="str">
        <f>IF(AP34="","",VLOOKUP(AP34,'シフト記号表（勤務時間帯）'!$C$6:$U$35,19,FALSE))</f>
        <v/>
      </c>
      <c r="AQ36" s="247" t="str">
        <f>IF(AQ34="","",VLOOKUP(AQ34,'シフト記号表（勤務時間帯）'!$C$6:$U$35,19,FALSE))</f>
        <v/>
      </c>
      <c r="AR36" s="247" t="str">
        <f>IF(AR34="","",VLOOKUP(AR34,'シフト記号表（勤務時間帯）'!$C$6:$U$35,19,FALSE))</f>
        <v/>
      </c>
      <c r="AS36" s="247" t="str">
        <f>IF(AS34="","",VLOOKUP(AS34,'シフト記号表（勤務時間帯）'!$C$6:$U$35,19,FALSE))</f>
        <v/>
      </c>
      <c r="AT36" s="248" t="str">
        <f>IF(AT34="","",VLOOKUP(AT34,'シフト記号表（勤務時間帯）'!$C$6:$U$35,19,FALSE))</f>
        <v/>
      </c>
      <c r="AU36" s="246" t="str">
        <f>IF(AU34="","",VLOOKUP(AU34,'シフト記号表（勤務時間帯）'!$C$6:$U$35,19,FALSE))</f>
        <v/>
      </c>
      <c r="AV36" s="247" t="str">
        <f>IF(AV34="","",VLOOKUP(AV34,'シフト記号表（勤務時間帯）'!$C$6:$U$35,19,FALSE))</f>
        <v/>
      </c>
      <c r="AW36" s="247" t="str">
        <f>IF(AW34="","",VLOOKUP(AW34,'シフト記号表（勤務時間帯）'!$C$6:$U$35,19,FALSE))</f>
        <v/>
      </c>
      <c r="AX36" s="536">
        <f>IF($BB$3="４週",SUM(S36:AT36),IF($BB$3="暦月",SUM(S36:AW36),""))</f>
        <v>0</v>
      </c>
      <c r="AY36" s="537"/>
      <c r="AZ36" s="538">
        <f>IF($BB$3="４週",AX36/4,IF($BB$3="暦月",'通所型サービス（100名）'!AX36/('通所型サービス（100名）'!$BB$8/7),""))</f>
        <v>0</v>
      </c>
      <c r="BA36" s="539"/>
      <c r="BB36" s="523"/>
      <c r="BC36" s="524"/>
      <c r="BD36" s="524"/>
      <c r="BE36" s="524"/>
      <c r="BF36" s="525"/>
    </row>
    <row r="37" spans="2:58" ht="20.25" customHeight="1">
      <c r="B37" s="459">
        <f>B34+1</f>
        <v>6</v>
      </c>
      <c r="C37" s="540"/>
      <c r="D37" s="541"/>
      <c r="E37" s="542"/>
      <c r="F37" s="249"/>
      <c r="G37" s="549"/>
      <c r="H37" s="551"/>
      <c r="I37" s="475"/>
      <c r="J37" s="475"/>
      <c r="K37" s="476"/>
      <c r="L37" s="552"/>
      <c r="M37" s="553"/>
      <c r="N37" s="553"/>
      <c r="O37" s="554"/>
      <c r="P37" s="558" t="s">
        <v>137</v>
      </c>
      <c r="Q37" s="559"/>
      <c r="R37" s="560"/>
      <c r="S37" s="292"/>
      <c r="T37" s="293"/>
      <c r="U37" s="293"/>
      <c r="V37" s="293"/>
      <c r="W37" s="293"/>
      <c r="X37" s="293"/>
      <c r="Y37" s="294"/>
      <c r="Z37" s="292"/>
      <c r="AA37" s="293"/>
      <c r="AB37" s="293"/>
      <c r="AC37" s="293"/>
      <c r="AD37" s="293"/>
      <c r="AE37" s="293"/>
      <c r="AF37" s="294"/>
      <c r="AG37" s="292"/>
      <c r="AH37" s="293"/>
      <c r="AI37" s="293"/>
      <c r="AJ37" s="293"/>
      <c r="AK37" s="293"/>
      <c r="AL37" s="293"/>
      <c r="AM37" s="294"/>
      <c r="AN37" s="292"/>
      <c r="AO37" s="293"/>
      <c r="AP37" s="293"/>
      <c r="AQ37" s="293"/>
      <c r="AR37" s="293"/>
      <c r="AS37" s="293"/>
      <c r="AT37" s="294"/>
      <c r="AU37" s="292"/>
      <c r="AV37" s="293"/>
      <c r="AW37" s="293"/>
      <c r="AX37" s="624"/>
      <c r="AY37" s="625"/>
      <c r="AZ37" s="626"/>
      <c r="BA37" s="627"/>
      <c r="BB37" s="565"/>
      <c r="BC37" s="566"/>
      <c r="BD37" s="566"/>
      <c r="BE37" s="566"/>
      <c r="BF37" s="567"/>
    </row>
    <row r="38" spans="2:58" ht="20.25" customHeight="1">
      <c r="B38" s="459"/>
      <c r="C38" s="543"/>
      <c r="D38" s="544"/>
      <c r="E38" s="545"/>
      <c r="F38" s="241"/>
      <c r="G38" s="470"/>
      <c r="H38" s="474"/>
      <c r="I38" s="475"/>
      <c r="J38" s="475"/>
      <c r="K38" s="476"/>
      <c r="L38" s="480"/>
      <c r="M38" s="481"/>
      <c r="N38" s="481"/>
      <c r="O38" s="482"/>
      <c r="P38" s="526" t="s">
        <v>138</v>
      </c>
      <c r="Q38" s="527"/>
      <c r="R38" s="528"/>
      <c r="S38" s="242" t="str">
        <f>IF(S37="","",VLOOKUP(S37,'シフト記号表（勤務時間帯）'!$C$6:$K$35,9,FALSE))</f>
        <v/>
      </c>
      <c r="T38" s="243" t="str">
        <f>IF(T37="","",VLOOKUP(T37,'シフト記号表（勤務時間帯）'!$C$6:$K$35,9,FALSE))</f>
        <v/>
      </c>
      <c r="U38" s="243" t="str">
        <f>IF(U37="","",VLOOKUP(U37,'シフト記号表（勤務時間帯）'!$C$6:$K$35,9,FALSE))</f>
        <v/>
      </c>
      <c r="V38" s="243" t="str">
        <f>IF(V37="","",VLOOKUP(V37,'シフト記号表（勤務時間帯）'!$C$6:$K$35,9,FALSE))</f>
        <v/>
      </c>
      <c r="W38" s="243" t="str">
        <f>IF(W37="","",VLOOKUP(W37,'シフト記号表（勤務時間帯）'!$C$6:$K$35,9,FALSE))</f>
        <v/>
      </c>
      <c r="X38" s="243" t="str">
        <f>IF(X37="","",VLOOKUP(X37,'シフト記号表（勤務時間帯）'!$C$6:$K$35,9,FALSE))</f>
        <v/>
      </c>
      <c r="Y38" s="244" t="str">
        <f>IF(Y37="","",VLOOKUP(Y37,'シフト記号表（勤務時間帯）'!$C$6:$K$35,9,FALSE))</f>
        <v/>
      </c>
      <c r="Z38" s="242" t="str">
        <f>IF(Z37="","",VLOOKUP(Z37,'シフト記号表（勤務時間帯）'!$C$6:$K$35,9,FALSE))</f>
        <v/>
      </c>
      <c r="AA38" s="243" t="str">
        <f>IF(AA37="","",VLOOKUP(AA37,'シフト記号表（勤務時間帯）'!$C$6:$K$35,9,FALSE))</f>
        <v/>
      </c>
      <c r="AB38" s="243" t="str">
        <f>IF(AB37="","",VLOOKUP(AB37,'シフト記号表（勤務時間帯）'!$C$6:$K$35,9,FALSE))</f>
        <v/>
      </c>
      <c r="AC38" s="243" t="str">
        <f>IF(AC37="","",VLOOKUP(AC37,'シフト記号表（勤務時間帯）'!$C$6:$K$35,9,FALSE))</f>
        <v/>
      </c>
      <c r="AD38" s="243" t="str">
        <f>IF(AD37="","",VLOOKUP(AD37,'シフト記号表（勤務時間帯）'!$C$6:$K$35,9,FALSE))</f>
        <v/>
      </c>
      <c r="AE38" s="243" t="str">
        <f>IF(AE37="","",VLOOKUP(AE37,'シフト記号表（勤務時間帯）'!$C$6:$K$35,9,FALSE))</f>
        <v/>
      </c>
      <c r="AF38" s="244" t="str">
        <f>IF(AF37="","",VLOOKUP(AF37,'シフト記号表（勤務時間帯）'!$C$6:$K$35,9,FALSE))</f>
        <v/>
      </c>
      <c r="AG38" s="242" t="str">
        <f>IF(AG37="","",VLOOKUP(AG37,'シフト記号表（勤務時間帯）'!$C$6:$K$35,9,FALSE))</f>
        <v/>
      </c>
      <c r="AH38" s="243" t="str">
        <f>IF(AH37="","",VLOOKUP(AH37,'シフト記号表（勤務時間帯）'!$C$6:$K$35,9,FALSE))</f>
        <v/>
      </c>
      <c r="AI38" s="243" t="str">
        <f>IF(AI37="","",VLOOKUP(AI37,'シフト記号表（勤務時間帯）'!$C$6:$K$35,9,FALSE))</f>
        <v/>
      </c>
      <c r="AJ38" s="243" t="str">
        <f>IF(AJ37="","",VLOOKUP(AJ37,'シフト記号表（勤務時間帯）'!$C$6:$K$35,9,FALSE))</f>
        <v/>
      </c>
      <c r="AK38" s="243" t="str">
        <f>IF(AK37="","",VLOOKUP(AK37,'シフト記号表（勤務時間帯）'!$C$6:$K$35,9,FALSE))</f>
        <v/>
      </c>
      <c r="AL38" s="243" t="str">
        <f>IF(AL37="","",VLOOKUP(AL37,'シフト記号表（勤務時間帯）'!$C$6:$K$35,9,FALSE))</f>
        <v/>
      </c>
      <c r="AM38" s="244" t="str">
        <f>IF(AM37="","",VLOOKUP(AM37,'シフト記号表（勤務時間帯）'!$C$6:$K$35,9,FALSE))</f>
        <v/>
      </c>
      <c r="AN38" s="242" t="str">
        <f>IF(AN37="","",VLOOKUP(AN37,'シフト記号表（勤務時間帯）'!$C$6:$K$35,9,FALSE))</f>
        <v/>
      </c>
      <c r="AO38" s="243" t="str">
        <f>IF(AO37="","",VLOOKUP(AO37,'シフト記号表（勤務時間帯）'!$C$6:$K$35,9,FALSE))</f>
        <v/>
      </c>
      <c r="AP38" s="243" t="str">
        <f>IF(AP37="","",VLOOKUP(AP37,'シフト記号表（勤務時間帯）'!$C$6:$K$35,9,FALSE))</f>
        <v/>
      </c>
      <c r="AQ38" s="243" t="str">
        <f>IF(AQ37="","",VLOOKUP(AQ37,'シフト記号表（勤務時間帯）'!$C$6:$K$35,9,FALSE))</f>
        <v/>
      </c>
      <c r="AR38" s="243" t="str">
        <f>IF(AR37="","",VLOOKUP(AR37,'シフト記号表（勤務時間帯）'!$C$6:$K$35,9,FALSE))</f>
        <v/>
      </c>
      <c r="AS38" s="243" t="str">
        <f>IF(AS37="","",VLOOKUP(AS37,'シフト記号表（勤務時間帯）'!$C$6:$K$35,9,FALSE))</f>
        <v/>
      </c>
      <c r="AT38" s="244" t="str">
        <f>IF(AT37="","",VLOOKUP(AT37,'シフト記号表（勤務時間帯）'!$C$6:$K$35,9,FALSE))</f>
        <v/>
      </c>
      <c r="AU38" s="242" t="str">
        <f>IF(AU37="","",VLOOKUP(AU37,'シフト記号表（勤務時間帯）'!$C$6:$K$35,9,FALSE))</f>
        <v/>
      </c>
      <c r="AV38" s="243" t="str">
        <f>IF(AV37="","",VLOOKUP(AV37,'シフト記号表（勤務時間帯）'!$C$6:$K$35,9,FALSE))</f>
        <v/>
      </c>
      <c r="AW38" s="243" t="str">
        <f>IF(AW37="","",VLOOKUP(AW37,'シフト記号表（勤務時間帯）'!$C$6:$K$35,9,FALSE))</f>
        <v/>
      </c>
      <c r="AX38" s="529">
        <f>IF($BB$3="４週",SUM(S38:AT38),IF($BB$3="暦月",SUM(S38:AW38),""))</f>
        <v>0</v>
      </c>
      <c r="AY38" s="530"/>
      <c r="AZ38" s="531">
        <f>IF($BB$3="４週",AX38/4,IF($BB$3="暦月",'通所型サービス（100名）'!AX38/('通所型サービス（100名）'!$BB$8/7),""))</f>
        <v>0</v>
      </c>
      <c r="BA38" s="532"/>
      <c r="BB38" s="520"/>
      <c r="BC38" s="521"/>
      <c r="BD38" s="521"/>
      <c r="BE38" s="521"/>
      <c r="BF38" s="522"/>
    </row>
    <row r="39" spans="2:58" ht="20.25" customHeight="1">
      <c r="B39" s="459"/>
      <c r="C39" s="546"/>
      <c r="D39" s="547"/>
      <c r="E39" s="548"/>
      <c r="F39" s="241">
        <f>C37</f>
        <v>0</v>
      </c>
      <c r="G39" s="550"/>
      <c r="H39" s="474"/>
      <c r="I39" s="475"/>
      <c r="J39" s="475"/>
      <c r="K39" s="476"/>
      <c r="L39" s="555"/>
      <c r="M39" s="556"/>
      <c r="N39" s="556"/>
      <c r="O39" s="557"/>
      <c r="P39" s="533" t="s">
        <v>139</v>
      </c>
      <c r="Q39" s="534"/>
      <c r="R39" s="535"/>
      <c r="S39" s="246" t="str">
        <f>IF(S37="","",VLOOKUP(S37,'シフト記号表（勤務時間帯）'!$C$6:$U$35,19,FALSE))</f>
        <v/>
      </c>
      <c r="T39" s="247" t="str">
        <f>IF(T37="","",VLOOKUP(T37,'シフト記号表（勤務時間帯）'!$C$6:$U$35,19,FALSE))</f>
        <v/>
      </c>
      <c r="U39" s="247" t="str">
        <f>IF(U37="","",VLOOKUP(U37,'シフト記号表（勤務時間帯）'!$C$6:$U$35,19,FALSE))</f>
        <v/>
      </c>
      <c r="V39" s="247" t="str">
        <f>IF(V37="","",VLOOKUP(V37,'シフト記号表（勤務時間帯）'!$C$6:$U$35,19,FALSE))</f>
        <v/>
      </c>
      <c r="W39" s="247" t="str">
        <f>IF(W37="","",VLOOKUP(W37,'シフト記号表（勤務時間帯）'!$C$6:$U$35,19,FALSE))</f>
        <v/>
      </c>
      <c r="X39" s="247" t="str">
        <f>IF(X37="","",VLOOKUP(X37,'シフト記号表（勤務時間帯）'!$C$6:$U$35,19,FALSE))</f>
        <v/>
      </c>
      <c r="Y39" s="248" t="str">
        <f>IF(Y37="","",VLOOKUP(Y37,'シフト記号表（勤務時間帯）'!$C$6:$U$35,19,FALSE))</f>
        <v/>
      </c>
      <c r="Z39" s="246" t="str">
        <f>IF(Z37="","",VLOOKUP(Z37,'シフト記号表（勤務時間帯）'!$C$6:$U$35,19,FALSE))</f>
        <v/>
      </c>
      <c r="AA39" s="247" t="str">
        <f>IF(AA37="","",VLOOKUP(AA37,'シフト記号表（勤務時間帯）'!$C$6:$U$35,19,FALSE))</f>
        <v/>
      </c>
      <c r="AB39" s="247" t="str">
        <f>IF(AB37="","",VLOOKUP(AB37,'シフト記号表（勤務時間帯）'!$C$6:$U$35,19,FALSE))</f>
        <v/>
      </c>
      <c r="AC39" s="247" t="str">
        <f>IF(AC37="","",VLOOKUP(AC37,'シフト記号表（勤務時間帯）'!$C$6:$U$35,19,FALSE))</f>
        <v/>
      </c>
      <c r="AD39" s="247" t="str">
        <f>IF(AD37="","",VLOOKUP(AD37,'シフト記号表（勤務時間帯）'!$C$6:$U$35,19,FALSE))</f>
        <v/>
      </c>
      <c r="AE39" s="247" t="str">
        <f>IF(AE37="","",VLOOKUP(AE37,'シフト記号表（勤務時間帯）'!$C$6:$U$35,19,FALSE))</f>
        <v/>
      </c>
      <c r="AF39" s="248" t="str">
        <f>IF(AF37="","",VLOOKUP(AF37,'シフト記号表（勤務時間帯）'!$C$6:$U$35,19,FALSE))</f>
        <v/>
      </c>
      <c r="AG39" s="246" t="str">
        <f>IF(AG37="","",VLOOKUP(AG37,'シフト記号表（勤務時間帯）'!$C$6:$U$35,19,FALSE))</f>
        <v/>
      </c>
      <c r="AH39" s="247" t="str">
        <f>IF(AH37="","",VLOOKUP(AH37,'シフト記号表（勤務時間帯）'!$C$6:$U$35,19,FALSE))</f>
        <v/>
      </c>
      <c r="AI39" s="247" t="str">
        <f>IF(AI37="","",VLOOKUP(AI37,'シフト記号表（勤務時間帯）'!$C$6:$U$35,19,FALSE))</f>
        <v/>
      </c>
      <c r="AJ39" s="247" t="str">
        <f>IF(AJ37="","",VLOOKUP(AJ37,'シフト記号表（勤務時間帯）'!$C$6:$U$35,19,FALSE))</f>
        <v/>
      </c>
      <c r="AK39" s="247" t="str">
        <f>IF(AK37="","",VLOOKUP(AK37,'シフト記号表（勤務時間帯）'!$C$6:$U$35,19,FALSE))</f>
        <v/>
      </c>
      <c r="AL39" s="247" t="str">
        <f>IF(AL37="","",VLOOKUP(AL37,'シフト記号表（勤務時間帯）'!$C$6:$U$35,19,FALSE))</f>
        <v/>
      </c>
      <c r="AM39" s="248" t="str">
        <f>IF(AM37="","",VLOOKUP(AM37,'シフト記号表（勤務時間帯）'!$C$6:$U$35,19,FALSE))</f>
        <v/>
      </c>
      <c r="AN39" s="246" t="str">
        <f>IF(AN37="","",VLOOKUP(AN37,'シフト記号表（勤務時間帯）'!$C$6:$U$35,19,FALSE))</f>
        <v/>
      </c>
      <c r="AO39" s="247" t="str">
        <f>IF(AO37="","",VLOOKUP(AO37,'シフト記号表（勤務時間帯）'!$C$6:$U$35,19,FALSE))</f>
        <v/>
      </c>
      <c r="AP39" s="247" t="str">
        <f>IF(AP37="","",VLOOKUP(AP37,'シフト記号表（勤務時間帯）'!$C$6:$U$35,19,FALSE))</f>
        <v/>
      </c>
      <c r="AQ39" s="247" t="str">
        <f>IF(AQ37="","",VLOOKUP(AQ37,'シフト記号表（勤務時間帯）'!$C$6:$U$35,19,FALSE))</f>
        <v/>
      </c>
      <c r="AR39" s="247" t="str">
        <f>IF(AR37="","",VLOOKUP(AR37,'シフト記号表（勤務時間帯）'!$C$6:$U$35,19,FALSE))</f>
        <v/>
      </c>
      <c r="AS39" s="247" t="str">
        <f>IF(AS37="","",VLOOKUP(AS37,'シフト記号表（勤務時間帯）'!$C$6:$U$35,19,FALSE))</f>
        <v/>
      </c>
      <c r="AT39" s="248" t="str">
        <f>IF(AT37="","",VLOOKUP(AT37,'シフト記号表（勤務時間帯）'!$C$6:$U$35,19,FALSE))</f>
        <v/>
      </c>
      <c r="AU39" s="246" t="str">
        <f>IF(AU37="","",VLOOKUP(AU37,'シフト記号表（勤務時間帯）'!$C$6:$U$35,19,FALSE))</f>
        <v/>
      </c>
      <c r="AV39" s="247" t="str">
        <f>IF(AV37="","",VLOOKUP(AV37,'シフト記号表（勤務時間帯）'!$C$6:$U$35,19,FALSE))</f>
        <v/>
      </c>
      <c r="AW39" s="247" t="str">
        <f>IF(AW37="","",VLOOKUP(AW37,'シフト記号表（勤務時間帯）'!$C$6:$U$35,19,FALSE))</f>
        <v/>
      </c>
      <c r="AX39" s="536">
        <f>IF($BB$3="４週",SUM(S39:AT39),IF($BB$3="暦月",SUM(S39:AW39),""))</f>
        <v>0</v>
      </c>
      <c r="AY39" s="537"/>
      <c r="AZ39" s="538">
        <f>IF($BB$3="４週",AX39/4,IF($BB$3="暦月",'通所型サービス（100名）'!AX39/('通所型サービス（100名）'!$BB$8/7),""))</f>
        <v>0</v>
      </c>
      <c r="BA39" s="539"/>
      <c r="BB39" s="523"/>
      <c r="BC39" s="524"/>
      <c r="BD39" s="524"/>
      <c r="BE39" s="524"/>
      <c r="BF39" s="525"/>
    </row>
    <row r="40" spans="2:58" ht="20.25" customHeight="1">
      <c r="B40" s="459">
        <f>B37+1</f>
        <v>7</v>
      </c>
      <c r="C40" s="540"/>
      <c r="D40" s="541"/>
      <c r="E40" s="542"/>
      <c r="F40" s="249"/>
      <c r="G40" s="549"/>
      <c r="H40" s="551"/>
      <c r="I40" s="475"/>
      <c r="J40" s="475"/>
      <c r="K40" s="476"/>
      <c r="L40" s="552"/>
      <c r="M40" s="553"/>
      <c r="N40" s="553"/>
      <c r="O40" s="554"/>
      <c r="P40" s="558" t="s">
        <v>137</v>
      </c>
      <c r="Q40" s="559"/>
      <c r="R40" s="560"/>
      <c r="S40" s="292"/>
      <c r="T40" s="293"/>
      <c r="U40" s="293"/>
      <c r="V40" s="293"/>
      <c r="W40" s="293"/>
      <c r="X40" s="293"/>
      <c r="Y40" s="294"/>
      <c r="Z40" s="292"/>
      <c r="AA40" s="293"/>
      <c r="AB40" s="293"/>
      <c r="AC40" s="293"/>
      <c r="AD40" s="293"/>
      <c r="AE40" s="293"/>
      <c r="AF40" s="294"/>
      <c r="AG40" s="292"/>
      <c r="AH40" s="293"/>
      <c r="AI40" s="293"/>
      <c r="AJ40" s="293"/>
      <c r="AK40" s="293"/>
      <c r="AL40" s="293"/>
      <c r="AM40" s="294"/>
      <c r="AN40" s="292"/>
      <c r="AO40" s="293"/>
      <c r="AP40" s="293"/>
      <c r="AQ40" s="293"/>
      <c r="AR40" s="293"/>
      <c r="AS40" s="293"/>
      <c r="AT40" s="294"/>
      <c r="AU40" s="292"/>
      <c r="AV40" s="293"/>
      <c r="AW40" s="293"/>
      <c r="AX40" s="624"/>
      <c r="AY40" s="625"/>
      <c r="AZ40" s="626"/>
      <c r="BA40" s="627"/>
      <c r="BB40" s="565"/>
      <c r="BC40" s="566"/>
      <c r="BD40" s="566"/>
      <c r="BE40" s="566"/>
      <c r="BF40" s="567"/>
    </row>
    <row r="41" spans="2:58" ht="20.25" customHeight="1">
      <c r="B41" s="459"/>
      <c r="C41" s="543"/>
      <c r="D41" s="544"/>
      <c r="E41" s="545"/>
      <c r="F41" s="241"/>
      <c r="G41" s="470"/>
      <c r="H41" s="474"/>
      <c r="I41" s="475"/>
      <c r="J41" s="475"/>
      <c r="K41" s="476"/>
      <c r="L41" s="480"/>
      <c r="M41" s="481"/>
      <c r="N41" s="481"/>
      <c r="O41" s="482"/>
      <c r="P41" s="526" t="s">
        <v>138</v>
      </c>
      <c r="Q41" s="527"/>
      <c r="R41" s="528"/>
      <c r="S41" s="242" t="str">
        <f>IF(S40="","",VLOOKUP(S40,'シフト記号表（勤務時間帯）'!$C$6:$K$35,9,FALSE))</f>
        <v/>
      </c>
      <c r="T41" s="243" t="str">
        <f>IF(T40="","",VLOOKUP(T40,'シフト記号表（勤務時間帯）'!$C$6:$K$35,9,FALSE))</f>
        <v/>
      </c>
      <c r="U41" s="243" t="str">
        <f>IF(U40="","",VLOOKUP(U40,'シフト記号表（勤務時間帯）'!$C$6:$K$35,9,FALSE))</f>
        <v/>
      </c>
      <c r="V41" s="243" t="str">
        <f>IF(V40="","",VLOOKUP(V40,'シフト記号表（勤務時間帯）'!$C$6:$K$35,9,FALSE))</f>
        <v/>
      </c>
      <c r="W41" s="243" t="str">
        <f>IF(W40="","",VLOOKUP(W40,'シフト記号表（勤務時間帯）'!$C$6:$K$35,9,FALSE))</f>
        <v/>
      </c>
      <c r="X41" s="243" t="str">
        <f>IF(X40="","",VLOOKUP(X40,'シフト記号表（勤務時間帯）'!$C$6:$K$35,9,FALSE))</f>
        <v/>
      </c>
      <c r="Y41" s="244" t="str">
        <f>IF(Y40="","",VLOOKUP(Y40,'シフト記号表（勤務時間帯）'!$C$6:$K$35,9,FALSE))</f>
        <v/>
      </c>
      <c r="Z41" s="242" t="str">
        <f>IF(Z40="","",VLOOKUP(Z40,'シフト記号表（勤務時間帯）'!$C$6:$K$35,9,FALSE))</f>
        <v/>
      </c>
      <c r="AA41" s="243" t="str">
        <f>IF(AA40="","",VLOOKUP(AA40,'シフト記号表（勤務時間帯）'!$C$6:$K$35,9,FALSE))</f>
        <v/>
      </c>
      <c r="AB41" s="243" t="str">
        <f>IF(AB40="","",VLOOKUP(AB40,'シフト記号表（勤務時間帯）'!$C$6:$K$35,9,FALSE))</f>
        <v/>
      </c>
      <c r="AC41" s="243" t="str">
        <f>IF(AC40="","",VLOOKUP(AC40,'シフト記号表（勤務時間帯）'!$C$6:$K$35,9,FALSE))</f>
        <v/>
      </c>
      <c r="AD41" s="243" t="str">
        <f>IF(AD40="","",VLOOKUP(AD40,'シフト記号表（勤務時間帯）'!$C$6:$K$35,9,FALSE))</f>
        <v/>
      </c>
      <c r="AE41" s="243" t="str">
        <f>IF(AE40="","",VLOOKUP(AE40,'シフト記号表（勤務時間帯）'!$C$6:$K$35,9,FALSE))</f>
        <v/>
      </c>
      <c r="AF41" s="244" t="str">
        <f>IF(AF40="","",VLOOKUP(AF40,'シフト記号表（勤務時間帯）'!$C$6:$K$35,9,FALSE))</f>
        <v/>
      </c>
      <c r="AG41" s="242" t="str">
        <f>IF(AG40="","",VLOOKUP(AG40,'シフト記号表（勤務時間帯）'!$C$6:$K$35,9,FALSE))</f>
        <v/>
      </c>
      <c r="AH41" s="243" t="str">
        <f>IF(AH40="","",VLOOKUP(AH40,'シフト記号表（勤務時間帯）'!$C$6:$K$35,9,FALSE))</f>
        <v/>
      </c>
      <c r="AI41" s="243" t="str">
        <f>IF(AI40="","",VLOOKUP(AI40,'シフト記号表（勤務時間帯）'!$C$6:$K$35,9,FALSE))</f>
        <v/>
      </c>
      <c r="AJ41" s="243" t="str">
        <f>IF(AJ40="","",VLOOKUP(AJ40,'シフト記号表（勤務時間帯）'!$C$6:$K$35,9,FALSE))</f>
        <v/>
      </c>
      <c r="AK41" s="243" t="str">
        <f>IF(AK40="","",VLOOKUP(AK40,'シフト記号表（勤務時間帯）'!$C$6:$K$35,9,FALSE))</f>
        <v/>
      </c>
      <c r="AL41" s="243" t="str">
        <f>IF(AL40="","",VLOOKUP(AL40,'シフト記号表（勤務時間帯）'!$C$6:$K$35,9,FALSE))</f>
        <v/>
      </c>
      <c r="AM41" s="244" t="str">
        <f>IF(AM40="","",VLOOKUP(AM40,'シフト記号表（勤務時間帯）'!$C$6:$K$35,9,FALSE))</f>
        <v/>
      </c>
      <c r="AN41" s="242" t="str">
        <f>IF(AN40="","",VLOOKUP(AN40,'シフト記号表（勤務時間帯）'!$C$6:$K$35,9,FALSE))</f>
        <v/>
      </c>
      <c r="AO41" s="243" t="str">
        <f>IF(AO40="","",VLOOKUP(AO40,'シフト記号表（勤務時間帯）'!$C$6:$K$35,9,FALSE))</f>
        <v/>
      </c>
      <c r="AP41" s="243" t="str">
        <f>IF(AP40="","",VLOOKUP(AP40,'シフト記号表（勤務時間帯）'!$C$6:$K$35,9,FALSE))</f>
        <v/>
      </c>
      <c r="AQ41" s="243" t="str">
        <f>IF(AQ40="","",VLOOKUP(AQ40,'シフト記号表（勤務時間帯）'!$C$6:$K$35,9,FALSE))</f>
        <v/>
      </c>
      <c r="AR41" s="243" t="str">
        <f>IF(AR40="","",VLOOKUP(AR40,'シフト記号表（勤務時間帯）'!$C$6:$K$35,9,FALSE))</f>
        <v/>
      </c>
      <c r="AS41" s="243" t="str">
        <f>IF(AS40="","",VLOOKUP(AS40,'シフト記号表（勤務時間帯）'!$C$6:$K$35,9,FALSE))</f>
        <v/>
      </c>
      <c r="AT41" s="244" t="str">
        <f>IF(AT40="","",VLOOKUP(AT40,'シフト記号表（勤務時間帯）'!$C$6:$K$35,9,FALSE))</f>
        <v/>
      </c>
      <c r="AU41" s="242" t="str">
        <f>IF(AU40="","",VLOOKUP(AU40,'シフト記号表（勤務時間帯）'!$C$6:$K$35,9,FALSE))</f>
        <v/>
      </c>
      <c r="AV41" s="243" t="str">
        <f>IF(AV40="","",VLOOKUP(AV40,'シフト記号表（勤務時間帯）'!$C$6:$K$35,9,FALSE))</f>
        <v/>
      </c>
      <c r="AW41" s="243" t="str">
        <f>IF(AW40="","",VLOOKUP(AW40,'シフト記号表（勤務時間帯）'!$C$6:$K$35,9,FALSE))</f>
        <v/>
      </c>
      <c r="AX41" s="529">
        <f>IF($BB$3="４週",SUM(S41:AT41),IF($BB$3="暦月",SUM(S41:AW41),""))</f>
        <v>0</v>
      </c>
      <c r="AY41" s="530"/>
      <c r="AZ41" s="531">
        <f>IF($BB$3="４週",AX41/4,IF($BB$3="暦月",'通所型サービス（100名）'!AX41/('通所型サービス（100名）'!$BB$8/7),""))</f>
        <v>0</v>
      </c>
      <c r="BA41" s="532"/>
      <c r="BB41" s="520"/>
      <c r="BC41" s="521"/>
      <c r="BD41" s="521"/>
      <c r="BE41" s="521"/>
      <c r="BF41" s="522"/>
    </row>
    <row r="42" spans="2:58" ht="20.25" customHeight="1">
      <c r="B42" s="459"/>
      <c r="C42" s="546"/>
      <c r="D42" s="547"/>
      <c r="E42" s="548"/>
      <c r="F42" s="241">
        <f>C40</f>
        <v>0</v>
      </c>
      <c r="G42" s="550"/>
      <c r="H42" s="474"/>
      <c r="I42" s="475"/>
      <c r="J42" s="475"/>
      <c r="K42" s="476"/>
      <c r="L42" s="555"/>
      <c r="M42" s="556"/>
      <c r="N42" s="556"/>
      <c r="O42" s="557"/>
      <c r="P42" s="533" t="s">
        <v>139</v>
      </c>
      <c r="Q42" s="534"/>
      <c r="R42" s="535"/>
      <c r="S42" s="246" t="str">
        <f>IF(S40="","",VLOOKUP(S40,'シフト記号表（勤務時間帯）'!$C$6:$U$35,19,FALSE))</f>
        <v/>
      </c>
      <c r="T42" s="247" t="str">
        <f>IF(T40="","",VLOOKUP(T40,'シフト記号表（勤務時間帯）'!$C$6:$U$35,19,FALSE))</f>
        <v/>
      </c>
      <c r="U42" s="247" t="str">
        <f>IF(U40="","",VLOOKUP(U40,'シフト記号表（勤務時間帯）'!$C$6:$U$35,19,FALSE))</f>
        <v/>
      </c>
      <c r="V42" s="247" t="str">
        <f>IF(V40="","",VLOOKUP(V40,'シフト記号表（勤務時間帯）'!$C$6:$U$35,19,FALSE))</f>
        <v/>
      </c>
      <c r="W42" s="247" t="str">
        <f>IF(W40="","",VLOOKUP(W40,'シフト記号表（勤務時間帯）'!$C$6:$U$35,19,FALSE))</f>
        <v/>
      </c>
      <c r="X42" s="247" t="str">
        <f>IF(X40="","",VLOOKUP(X40,'シフト記号表（勤務時間帯）'!$C$6:$U$35,19,FALSE))</f>
        <v/>
      </c>
      <c r="Y42" s="248" t="str">
        <f>IF(Y40="","",VLOOKUP(Y40,'シフト記号表（勤務時間帯）'!$C$6:$U$35,19,FALSE))</f>
        <v/>
      </c>
      <c r="Z42" s="246" t="str">
        <f>IF(Z40="","",VLOOKUP(Z40,'シフト記号表（勤務時間帯）'!$C$6:$U$35,19,FALSE))</f>
        <v/>
      </c>
      <c r="AA42" s="247" t="str">
        <f>IF(AA40="","",VLOOKUP(AA40,'シフト記号表（勤務時間帯）'!$C$6:$U$35,19,FALSE))</f>
        <v/>
      </c>
      <c r="AB42" s="247" t="str">
        <f>IF(AB40="","",VLOOKUP(AB40,'シフト記号表（勤務時間帯）'!$C$6:$U$35,19,FALSE))</f>
        <v/>
      </c>
      <c r="AC42" s="247" t="str">
        <f>IF(AC40="","",VLOOKUP(AC40,'シフト記号表（勤務時間帯）'!$C$6:$U$35,19,FALSE))</f>
        <v/>
      </c>
      <c r="AD42" s="247" t="str">
        <f>IF(AD40="","",VLOOKUP(AD40,'シフト記号表（勤務時間帯）'!$C$6:$U$35,19,FALSE))</f>
        <v/>
      </c>
      <c r="AE42" s="247" t="str">
        <f>IF(AE40="","",VLOOKUP(AE40,'シフト記号表（勤務時間帯）'!$C$6:$U$35,19,FALSE))</f>
        <v/>
      </c>
      <c r="AF42" s="248" t="str">
        <f>IF(AF40="","",VLOOKUP(AF40,'シフト記号表（勤務時間帯）'!$C$6:$U$35,19,FALSE))</f>
        <v/>
      </c>
      <c r="AG42" s="246" t="str">
        <f>IF(AG40="","",VLOOKUP(AG40,'シフト記号表（勤務時間帯）'!$C$6:$U$35,19,FALSE))</f>
        <v/>
      </c>
      <c r="AH42" s="247" t="str">
        <f>IF(AH40="","",VLOOKUP(AH40,'シフト記号表（勤務時間帯）'!$C$6:$U$35,19,FALSE))</f>
        <v/>
      </c>
      <c r="AI42" s="247" t="str">
        <f>IF(AI40="","",VLOOKUP(AI40,'シフト記号表（勤務時間帯）'!$C$6:$U$35,19,FALSE))</f>
        <v/>
      </c>
      <c r="AJ42" s="247" t="str">
        <f>IF(AJ40="","",VLOOKUP(AJ40,'シフト記号表（勤務時間帯）'!$C$6:$U$35,19,FALSE))</f>
        <v/>
      </c>
      <c r="AK42" s="247" t="str">
        <f>IF(AK40="","",VLOOKUP(AK40,'シフト記号表（勤務時間帯）'!$C$6:$U$35,19,FALSE))</f>
        <v/>
      </c>
      <c r="AL42" s="247" t="str">
        <f>IF(AL40="","",VLOOKUP(AL40,'シフト記号表（勤務時間帯）'!$C$6:$U$35,19,FALSE))</f>
        <v/>
      </c>
      <c r="AM42" s="248" t="str">
        <f>IF(AM40="","",VLOOKUP(AM40,'シフト記号表（勤務時間帯）'!$C$6:$U$35,19,FALSE))</f>
        <v/>
      </c>
      <c r="AN42" s="246" t="str">
        <f>IF(AN40="","",VLOOKUP(AN40,'シフト記号表（勤務時間帯）'!$C$6:$U$35,19,FALSE))</f>
        <v/>
      </c>
      <c r="AO42" s="247" t="str">
        <f>IF(AO40="","",VLOOKUP(AO40,'シフト記号表（勤務時間帯）'!$C$6:$U$35,19,FALSE))</f>
        <v/>
      </c>
      <c r="AP42" s="247" t="str">
        <f>IF(AP40="","",VLOOKUP(AP40,'シフト記号表（勤務時間帯）'!$C$6:$U$35,19,FALSE))</f>
        <v/>
      </c>
      <c r="AQ42" s="247" t="str">
        <f>IF(AQ40="","",VLOOKUP(AQ40,'シフト記号表（勤務時間帯）'!$C$6:$U$35,19,FALSE))</f>
        <v/>
      </c>
      <c r="AR42" s="247" t="str">
        <f>IF(AR40="","",VLOOKUP(AR40,'シフト記号表（勤務時間帯）'!$C$6:$U$35,19,FALSE))</f>
        <v/>
      </c>
      <c r="AS42" s="247" t="str">
        <f>IF(AS40="","",VLOOKUP(AS40,'シフト記号表（勤務時間帯）'!$C$6:$U$35,19,FALSE))</f>
        <v/>
      </c>
      <c r="AT42" s="248" t="str">
        <f>IF(AT40="","",VLOOKUP(AT40,'シフト記号表（勤務時間帯）'!$C$6:$U$35,19,FALSE))</f>
        <v/>
      </c>
      <c r="AU42" s="246" t="str">
        <f>IF(AU40="","",VLOOKUP(AU40,'シフト記号表（勤務時間帯）'!$C$6:$U$35,19,FALSE))</f>
        <v/>
      </c>
      <c r="AV42" s="247" t="str">
        <f>IF(AV40="","",VLOOKUP(AV40,'シフト記号表（勤務時間帯）'!$C$6:$U$35,19,FALSE))</f>
        <v/>
      </c>
      <c r="AW42" s="247" t="str">
        <f>IF(AW40="","",VLOOKUP(AW40,'シフト記号表（勤務時間帯）'!$C$6:$U$35,19,FALSE))</f>
        <v/>
      </c>
      <c r="AX42" s="536">
        <f>IF($BB$3="４週",SUM(S42:AT42),IF($BB$3="暦月",SUM(S42:AW42),""))</f>
        <v>0</v>
      </c>
      <c r="AY42" s="537"/>
      <c r="AZ42" s="538">
        <f>IF($BB$3="４週",AX42/4,IF($BB$3="暦月",'通所型サービス（100名）'!AX42/('通所型サービス（100名）'!$BB$8/7),""))</f>
        <v>0</v>
      </c>
      <c r="BA42" s="539"/>
      <c r="BB42" s="523"/>
      <c r="BC42" s="524"/>
      <c r="BD42" s="524"/>
      <c r="BE42" s="524"/>
      <c r="BF42" s="525"/>
    </row>
    <row r="43" spans="2:58" ht="20.25" customHeight="1">
      <c r="B43" s="459">
        <f>B40+1</f>
        <v>8</v>
      </c>
      <c r="C43" s="540"/>
      <c r="D43" s="541"/>
      <c r="E43" s="542"/>
      <c r="F43" s="249"/>
      <c r="G43" s="549"/>
      <c r="H43" s="551"/>
      <c r="I43" s="475"/>
      <c r="J43" s="475"/>
      <c r="K43" s="476"/>
      <c r="L43" s="552"/>
      <c r="M43" s="553"/>
      <c r="N43" s="553"/>
      <c r="O43" s="554"/>
      <c r="P43" s="558" t="s">
        <v>137</v>
      </c>
      <c r="Q43" s="559"/>
      <c r="R43" s="560"/>
      <c r="S43" s="292"/>
      <c r="T43" s="293"/>
      <c r="U43" s="293"/>
      <c r="V43" s="293"/>
      <c r="W43" s="293"/>
      <c r="X43" s="293"/>
      <c r="Y43" s="294"/>
      <c r="Z43" s="292"/>
      <c r="AA43" s="293"/>
      <c r="AB43" s="293"/>
      <c r="AC43" s="293"/>
      <c r="AD43" s="293"/>
      <c r="AE43" s="293"/>
      <c r="AF43" s="294"/>
      <c r="AG43" s="292"/>
      <c r="AH43" s="293"/>
      <c r="AI43" s="293"/>
      <c r="AJ43" s="293"/>
      <c r="AK43" s="293"/>
      <c r="AL43" s="293"/>
      <c r="AM43" s="294"/>
      <c r="AN43" s="292"/>
      <c r="AO43" s="293"/>
      <c r="AP43" s="293"/>
      <c r="AQ43" s="293"/>
      <c r="AR43" s="293"/>
      <c r="AS43" s="293"/>
      <c r="AT43" s="294"/>
      <c r="AU43" s="292"/>
      <c r="AV43" s="293"/>
      <c r="AW43" s="293"/>
      <c r="AX43" s="624"/>
      <c r="AY43" s="625"/>
      <c r="AZ43" s="626"/>
      <c r="BA43" s="627"/>
      <c r="BB43" s="565"/>
      <c r="BC43" s="566"/>
      <c r="BD43" s="566"/>
      <c r="BE43" s="566"/>
      <c r="BF43" s="567"/>
    </row>
    <row r="44" spans="2:58" ht="20.25" customHeight="1">
      <c r="B44" s="459"/>
      <c r="C44" s="543"/>
      <c r="D44" s="544"/>
      <c r="E44" s="545"/>
      <c r="F44" s="241"/>
      <c r="G44" s="470"/>
      <c r="H44" s="474"/>
      <c r="I44" s="475"/>
      <c r="J44" s="475"/>
      <c r="K44" s="476"/>
      <c r="L44" s="480"/>
      <c r="M44" s="481"/>
      <c r="N44" s="481"/>
      <c r="O44" s="482"/>
      <c r="P44" s="526" t="s">
        <v>138</v>
      </c>
      <c r="Q44" s="527"/>
      <c r="R44" s="528"/>
      <c r="S44" s="242" t="str">
        <f>IF(S43="","",VLOOKUP(S43,'シフト記号表（勤務時間帯）'!$C$6:$K$35,9,FALSE))</f>
        <v/>
      </c>
      <c r="T44" s="243" t="str">
        <f>IF(T43="","",VLOOKUP(T43,'シフト記号表（勤務時間帯）'!$C$6:$K$35,9,FALSE))</f>
        <v/>
      </c>
      <c r="U44" s="243" t="str">
        <f>IF(U43="","",VLOOKUP(U43,'シフト記号表（勤務時間帯）'!$C$6:$K$35,9,FALSE))</f>
        <v/>
      </c>
      <c r="V44" s="243" t="str">
        <f>IF(V43="","",VLOOKUP(V43,'シフト記号表（勤務時間帯）'!$C$6:$K$35,9,FALSE))</f>
        <v/>
      </c>
      <c r="W44" s="243" t="str">
        <f>IF(W43="","",VLOOKUP(W43,'シフト記号表（勤務時間帯）'!$C$6:$K$35,9,FALSE))</f>
        <v/>
      </c>
      <c r="X44" s="243" t="str">
        <f>IF(X43="","",VLOOKUP(X43,'シフト記号表（勤務時間帯）'!$C$6:$K$35,9,FALSE))</f>
        <v/>
      </c>
      <c r="Y44" s="244" t="str">
        <f>IF(Y43="","",VLOOKUP(Y43,'シフト記号表（勤務時間帯）'!$C$6:$K$35,9,FALSE))</f>
        <v/>
      </c>
      <c r="Z44" s="242" t="str">
        <f>IF(Z43="","",VLOOKUP(Z43,'シフト記号表（勤務時間帯）'!$C$6:$K$35,9,FALSE))</f>
        <v/>
      </c>
      <c r="AA44" s="243" t="str">
        <f>IF(AA43="","",VLOOKUP(AA43,'シフト記号表（勤務時間帯）'!$C$6:$K$35,9,FALSE))</f>
        <v/>
      </c>
      <c r="AB44" s="243" t="str">
        <f>IF(AB43="","",VLOOKUP(AB43,'シフト記号表（勤務時間帯）'!$C$6:$K$35,9,FALSE))</f>
        <v/>
      </c>
      <c r="AC44" s="243" t="str">
        <f>IF(AC43="","",VLOOKUP(AC43,'シフト記号表（勤務時間帯）'!$C$6:$K$35,9,FALSE))</f>
        <v/>
      </c>
      <c r="AD44" s="243" t="str">
        <f>IF(AD43="","",VLOOKUP(AD43,'シフト記号表（勤務時間帯）'!$C$6:$K$35,9,FALSE))</f>
        <v/>
      </c>
      <c r="AE44" s="243" t="str">
        <f>IF(AE43="","",VLOOKUP(AE43,'シフト記号表（勤務時間帯）'!$C$6:$K$35,9,FALSE))</f>
        <v/>
      </c>
      <c r="AF44" s="244" t="str">
        <f>IF(AF43="","",VLOOKUP(AF43,'シフト記号表（勤務時間帯）'!$C$6:$K$35,9,FALSE))</f>
        <v/>
      </c>
      <c r="AG44" s="242" t="str">
        <f>IF(AG43="","",VLOOKUP(AG43,'シフト記号表（勤務時間帯）'!$C$6:$K$35,9,FALSE))</f>
        <v/>
      </c>
      <c r="AH44" s="243" t="str">
        <f>IF(AH43="","",VLOOKUP(AH43,'シフト記号表（勤務時間帯）'!$C$6:$K$35,9,FALSE))</f>
        <v/>
      </c>
      <c r="AI44" s="243" t="str">
        <f>IF(AI43="","",VLOOKUP(AI43,'シフト記号表（勤務時間帯）'!$C$6:$K$35,9,FALSE))</f>
        <v/>
      </c>
      <c r="AJ44" s="243" t="str">
        <f>IF(AJ43="","",VLOOKUP(AJ43,'シフト記号表（勤務時間帯）'!$C$6:$K$35,9,FALSE))</f>
        <v/>
      </c>
      <c r="AK44" s="243" t="str">
        <f>IF(AK43="","",VLOOKUP(AK43,'シフト記号表（勤務時間帯）'!$C$6:$K$35,9,FALSE))</f>
        <v/>
      </c>
      <c r="AL44" s="243" t="str">
        <f>IF(AL43="","",VLOOKUP(AL43,'シフト記号表（勤務時間帯）'!$C$6:$K$35,9,FALSE))</f>
        <v/>
      </c>
      <c r="AM44" s="244" t="str">
        <f>IF(AM43="","",VLOOKUP(AM43,'シフト記号表（勤務時間帯）'!$C$6:$K$35,9,FALSE))</f>
        <v/>
      </c>
      <c r="AN44" s="242" t="str">
        <f>IF(AN43="","",VLOOKUP(AN43,'シフト記号表（勤務時間帯）'!$C$6:$K$35,9,FALSE))</f>
        <v/>
      </c>
      <c r="AO44" s="243" t="str">
        <f>IF(AO43="","",VLOOKUP(AO43,'シフト記号表（勤務時間帯）'!$C$6:$K$35,9,FALSE))</f>
        <v/>
      </c>
      <c r="AP44" s="243" t="str">
        <f>IF(AP43="","",VLOOKUP(AP43,'シフト記号表（勤務時間帯）'!$C$6:$K$35,9,FALSE))</f>
        <v/>
      </c>
      <c r="AQ44" s="243" t="str">
        <f>IF(AQ43="","",VLOOKUP(AQ43,'シフト記号表（勤務時間帯）'!$C$6:$K$35,9,FALSE))</f>
        <v/>
      </c>
      <c r="AR44" s="243" t="str">
        <f>IF(AR43="","",VLOOKUP(AR43,'シフト記号表（勤務時間帯）'!$C$6:$K$35,9,FALSE))</f>
        <v/>
      </c>
      <c r="AS44" s="243" t="str">
        <f>IF(AS43="","",VLOOKUP(AS43,'シフト記号表（勤務時間帯）'!$C$6:$K$35,9,FALSE))</f>
        <v/>
      </c>
      <c r="AT44" s="244" t="str">
        <f>IF(AT43="","",VLOOKUP(AT43,'シフト記号表（勤務時間帯）'!$C$6:$K$35,9,FALSE))</f>
        <v/>
      </c>
      <c r="AU44" s="242" t="str">
        <f>IF(AU43="","",VLOOKUP(AU43,'シフト記号表（勤務時間帯）'!$C$6:$K$35,9,FALSE))</f>
        <v/>
      </c>
      <c r="AV44" s="243" t="str">
        <f>IF(AV43="","",VLOOKUP(AV43,'シフト記号表（勤務時間帯）'!$C$6:$K$35,9,FALSE))</f>
        <v/>
      </c>
      <c r="AW44" s="243" t="str">
        <f>IF(AW43="","",VLOOKUP(AW43,'シフト記号表（勤務時間帯）'!$C$6:$K$35,9,FALSE))</f>
        <v/>
      </c>
      <c r="AX44" s="529">
        <f>IF($BB$3="４週",SUM(S44:AT44),IF($BB$3="暦月",SUM(S44:AW44),""))</f>
        <v>0</v>
      </c>
      <c r="AY44" s="530"/>
      <c r="AZ44" s="531">
        <f>IF($BB$3="４週",AX44/4,IF($BB$3="暦月",'通所型サービス（100名）'!AX44/('通所型サービス（100名）'!$BB$8/7),""))</f>
        <v>0</v>
      </c>
      <c r="BA44" s="532"/>
      <c r="BB44" s="520"/>
      <c r="BC44" s="521"/>
      <c r="BD44" s="521"/>
      <c r="BE44" s="521"/>
      <c r="BF44" s="522"/>
    </row>
    <row r="45" spans="2:58" ht="20.25" customHeight="1">
      <c r="B45" s="459"/>
      <c r="C45" s="546"/>
      <c r="D45" s="547"/>
      <c r="E45" s="548"/>
      <c r="F45" s="241">
        <f>C43</f>
        <v>0</v>
      </c>
      <c r="G45" s="550"/>
      <c r="H45" s="474"/>
      <c r="I45" s="475"/>
      <c r="J45" s="475"/>
      <c r="K45" s="476"/>
      <c r="L45" s="555"/>
      <c r="M45" s="556"/>
      <c r="N45" s="556"/>
      <c r="O45" s="557"/>
      <c r="P45" s="533" t="s">
        <v>139</v>
      </c>
      <c r="Q45" s="534"/>
      <c r="R45" s="535"/>
      <c r="S45" s="246" t="str">
        <f>IF(S43="","",VLOOKUP(S43,'シフト記号表（勤務時間帯）'!$C$6:$U$35,19,FALSE))</f>
        <v/>
      </c>
      <c r="T45" s="247" t="str">
        <f>IF(T43="","",VLOOKUP(T43,'シフト記号表（勤務時間帯）'!$C$6:$U$35,19,FALSE))</f>
        <v/>
      </c>
      <c r="U45" s="247" t="str">
        <f>IF(U43="","",VLOOKUP(U43,'シフト記号表（勤務時間帯）'!$C$6:$U$35,19,FALSE))</f>
        <v/>
      </c>
      <c r="V45" s="247" t="str">
        <f>IF(V43="","",VLOOKUP(V43,'シフト記号表（勤務時間帯）'!$C$6:$U$35,19,FALSE))</f>
        <v/>
      </c>
      <c r="W45" s="247" t="str">
        <f>IF(W43="","",VLOOKUP(W43,'シフト記号表（勤務時間帯）'!$C$6:$U$35,19,FALSE))</f>
        <v/>
      </c>
      <c r="X45" s="247" t="str">
        <f>IF(X43="","",VLOOKUP(X43,'シフト記号表（勤務時間帯）'!$C$6:$U$35,19,FALSE))</f>
        <v/>
      </c>
      <c r="Y45" s="248" t="str">
        <f>IF(Y43="","",VLOOKUP(Y43,'シフト記号表（勤務時間帯）'!$C$6:$U$35,19,FALSE))</f>
        <v/>
      </c>
      <c r="Z45" s="246" t="str">
        <f>IF(Z43="","",VLOOKUP(Z43,'シフト記号表（勤務時間帯）'!$C$6:$U$35,19,FALSE))</f>
        <v/>
      </c>
      <c r="AA45" s="247" t="str">
        <f>IF(AA43="","",VLOOKUP(AA43,'シフト記号表（勤務時間帯）'!$C$6:$U$35,19,FALSE))</f>
        <v/>
      </c>
      <c r="AB45" s="247" t="str">
        <f>IF(AB43="","",VLOOKUP(AB43,'シフト記号表（勤務時間帯）'!$C$6:$U$35,19,FALSE))</f>
        <v/>
      </c>
      <c r="AC45" s="247" t="str">
        <f>IF(AC43="","",VLOOKUP(AC43,'シフト記号表（勤務時間帯）'!$C$6:$U$35,19,FALSE))</f>
        <v/>
      </c>
      <c r="AD45" s="247" t="str">
        <f>IF(AD43="","",VLOOKUP(AD43,'シフト記号表（勤務時間帯）'!$C$6:$U$35,19,FALSE))</f>
        <v/>
      </c>
      <c r="AE45" s="247" t="str">
        <f>IF(AE43="","",VLOOKUP(AE43,'シフト記号表（勤務時間帯）'!$C$6:$U$35,19,FALSE))</f>
        <v/>
      </c>
      <c r="AF45" s="248" t="str">
        <f>IF(AF43="","",VLOOKUP(AF43,'シフト記号表（勤務時間帯）'!$C$6:$U$35,19,FALSE))</f>
        <v/>
      </c>
      <c r="AG45" s="246" t="str">
        <f>IF(AG43="","",VLOOKUP(AG43,'シフト記号表（勤務時間帯）'!$C$6:$U$35,19,FALSE))</f>
        <v/>
      </c>
      <c r="AH45" s="247" t="str">
        <f>IF(AH43="","",VLOOKUP(AH43,'シフト記号表（勤務時間帯）'!$C$6:$U$35,19,FALSE))</f>
        <v/>
      </c>
      <c r="AI45" s="247" t="str">
        <f>IF(AI43="","",VLOOKUP(AI43,'シフト記号表（勤務時間帯）'!$C$6:$U$35,19,FALSE))</f>
        <v/>
      </c>
      <c r="AJ45" s="247" t="str">
        <f>IF(AJ43="","",VLOOKUP(AJ43,'シフト記号表（勤務時間帯）'!$C$6:$U$35,19,FALSE))</f>
        <v/>
      </c>
      <c r="AK45" s="247" t="str">
        <f>IF(AK43="","",VLOOKUP(AK43,'シフト記号表（勤務時間帯）'!$C$6:$U$35,19,FALSE))</f>
        <v/>
      </c>
      <c r="AL45" s="247" t="str">
        <f>IF(AL43="","",VLOOKUP(AL43,'シフト記号表（勤務時間帯）'!$C$6:$U$35,19,FALSE))</f>
        <v/>
      </c>
      <c r="AM45" s="248" t="str">
        <f>IF(AM43="","",VLOOKUP(AM43,'シフト記号表（勤務時間帯）'!$C$6:$U$35,19,FALSE))</f>
        <v/>
      </c>
      <c r="AN45" s="246" t="str">
        <f>IF(AN43="","",VLOOKUP(AN43,'シフト記号表（勤務時間帯）'!$C$6:$U$35,19,FALSE))</f>
        <v/>
      </c>
      <c r="AO45" s="247" t="str">
        <f>IF(AO43="","",VLOOKUP(AO43,'シフト記号表（勤務時間帯）'!$C$6:$U$35,19,FALSE))</f>
        <v/>
      </c>
      <c r="AP45" s="247" t="str">
        <f>IF(AP43="","",VLOOKUP(AP43,'シフト記号表（勤務時間帯）'!$C$6:$U$35,19,FALSE))</f>
        <v/>
      </c>
      <c r="AQ45" s="247" t="str">
        <f>IF(AQ43="","",VLOOKUP(AQ43,'シフト記号表（勤務時間帯）'!$C$6:$U$35,19,FALSE))</f>
        <v/>
      </c>
      <c r="AR45" s="247" t="str">
        <f>IF(AR43="","",VLOOKUP(AR43,'シフト記号表（勤務時間帯）'!$C$6:$U$35,19,FALSE))</f>
        <v/>
      </c>
      <c r="AS45" s="247" t="str">
        <f>IF(AS43="","",VLOOKUP(AS43,'シフト記号表（勤務時間帯）'!$C$6:$U$35,19,FALSE))</f>
        <v/>
      </c>
      <c r="AT45" s="248" t="str">
        <f>IF(AT43="","",VLOOKUP(AT43,'シフト記号表（勤務時間帯）'!$C$6:$U$35,19,FALSE))</f>
        <v/>
      </c>
      <c r="AU45" s="246" t="str">
        <f>IF(AU43="","",VLOOKUP(AU43,'シフト記号表（勤務時間帯）'!$C$6:$U$35,19,FALSE))</f>
        <v/>
      </c>
      <c r="AV45" s="247" t="str">
        <f>IF(AV43="","",VLOOKUP(AV43,'シフト記号表（勤務時間帯）'!$C$6:$U$35,19,FALSE))</f>
        <v/>
      </c>
      <c r="AW45" s="247" t="str">
        <f>IF(AW43="","",VLOOKUP(AW43,'シフト記号表（勤務時間帯）'!$C$6:$U$35,19,FALSE))</f>
        <v/>
      </c>
      <c r="AX45" s="536">
        <f>IF($BB$3="４週",SUM(S45:AT45),IF($BB$3="暦月",SUM(S45:AW45),""))</f>
        <v>0</v>
      </c>
      <c r="AY45" s="537"/>
      <c r="AZ45" s="538">
        <f>IF($BB$3="４週",AX45/4,IF($BB$3="暦月",'通所型サービス（100名）'!AX45/('通所型サービス（100名）'!$BB$8/7),""))</f>
        <v>0</v>
      </c>
      <c r="BA45" s="539"/>
      <c r="BB45" s="523"/>
      <c r="BC45" s="524"/>
      <c r="BD45" s="524"/>
      <c r="BE45" s="524"/>
      <c r="BF45" s="525"/>
    </row>
    <row r="46" spans="2:58" ht="20.25" customHeight="1">
      <c r="B46" s="459">
        <f>B43+1</f>
        <v>9</v>
      </c>
      <c r="C46" s="540"/>
      <c r="D46" s="541"/>
      <c r="E46" s="542"/>
      <c r="F46" s="249"/>
      <c r="G46" s="549"/>
      <c r="H46" s="551"/>
      <c r="I46" s="475"/>
      <c r="J46" s="475"/>
      <c r="K46" s="476"/>
      <c r="L46" s="552"/>
      <c r="M46" s="553"/>
      <c r="N46" s="553"/>
      <c r="O46" s="554"/>
      <c r="P46" s="558" t="s">
        <v>137</v>
      </c>
      <c r="Q46" s="559"/>
      <c r="R46" s="560"/>
      <c r="S46" s="292"/>
      <c r="T46" s="293"/>
      <c r="U46" s="293"/>
      <c r="V46" s="293"/>
      <c r="W46" s="293"/>
      <c r="X46" s="293"/>
      <c r="Y46" s="294"/>
      <c r="Z46" s="292"/>
      <c r="AA46" s="293"/>
      <c r="AB46" s="293"/>
      <c r="AC46" s="293"/>
      <c r="AD46" s="293"/>
      <c r="AE46" s="293"/>
      <c r="AF46" s="294"/>
      <c r="AG46" s="292"/>
      <c r="AH46" s="293"/>
      <c r="AI46" s="293"/>
      <c r="AJ46" s="293"/>
      <c r="AK46" s="293"/>
      <c r="AL46" s="293"/>
      <c r="AM46" s="294"/>
      <c r="AN46" s="292"/>
      <c r="AO46" s="293"/>
      <c r="AP46" s="293"/>
      <c r="AQ46" s="293"/>
      <c r="AR46" s="293"/>
      <c r="AS46" s="293"/>
      <c r="AT46" s="294"/>
      <c r="AU46" s="292"/>
      <c r="AV46" s="293"/>
      <c r="AW46" s="293"/>
      <c r="AX46" s="624"/>
      <c r="AY46" s="625"/>
      <c r="AZ46" s="626"/>
      <c r="BA46" s="627"/>
      <c r="BB46" s="565"/>
      <c r="BC46" s="566"/>
      <c r="BD46" s="566"/>
      <c r="BE46" s="566"/>
      <c r="BF46" s="567"/>
    </row>
    <row r="47" spans="2:58" ht="20.25" customHeight="1">
      <c r="B47" s="459"/>
      <c r="C47" s="543"/>
      <c r="D47" s="544"/>
      <c r="E47" s="545"/>
      <c r="F47" s="241"/>
      <c r="G47" s="470"/>
      <c r="H47" s="474"/>
      <c r="I47" s="475"/>
      <c r="J47" s="475"/>
      <c r="K47" s="476"/>
      <c r="L47" s="480"/>
      <c r="M47" s="481"/>
      <c r="N47" s="481"/>
      <c r="O47" s="482"/>
      <c r="P47" s="526" t="s">
        <v>138</v>
      </c>
      <c r="Q47" s="527"/>
      <c r="R47" s="528"/>
      <c r="S47" s="242" t="str">
        <f>IF(S46="","",VLOOKUP(S46,'シフト記号表（勤務時間帯）'!$C$6:$K$35,9,FALSE))</f>
        <v/>
      </c>
      <c r="T47" s="243" t="str">
        <f>IF(T46="","",VLOOKUP(T46,'シフト記号表（勤務時間帯）'!$C$6:$K$35,9,FALSE))</f>
        <v/>
      </c>
      <c r="U47" s="243" t="str">
        <f>IF(U46="","",VLOOKUP(U46,'シフト記号表（勤務時間帯）'!$C$6:$K$35,9,FALSE))</f>
        <v/>
      </c>
      <c r="V47" s="243" t="str">
        <f>IF(V46="","",VLOOKUP(V46,'シフト記号表（勤務時間帯）'!$C$6:$K$35,9,FALSE))</f>
        <v/>
      </c>
      <c r="W47" s="243" t="str">
        <f>IF(W46="","",VLOOKUP(W46,'シフト記号表（勤務時間帯）'!$C$6:$K$35,9,FALSE))</f>
        <v/>
      </c>
      <c r="X47" s="243" t="str">
        <f>IF(X46="","",VLOOKUP(X46,'シフト記号表（勤務時間帯）'!$C$6:$K$35,9,FALSE))</f>
        <v/>
      </c>
      <c r="Y47" s="244" t="str">
        <f>IF(Y46="","",VLOOKUP(Y46,'シフト記号表（勤務時間帯）'!$C$6:$K$35,9,FALSE))</f>
        <v/>
      </c>
      <c r="Z47" s="242" t="str">
        <f>IF(Z46="","",VLOOKUP(Z46,'シフト記号表（勤務時間帯）'!$C$6:$K$35,9,FALSE))</f>
        <v/>
      </c>
      <c r="AA47" s="243" t="str">
        <f>IF(AA46="","",VLOOKUP(AA46,'シフト記号表（勤務時間帯）'!$C$6:$K$35,9,FALSE))</f>
        <v/>
      </c>
      <c r="AB47" s="243" t="str">
        <f>IF(AB46="","",VLOOKUP(AB46,'シフト記号表（勤務時間帯）'!$C$6:$K$35,9,FALSE))</f>
        <v/>
      </c>
      <c r="AC47" s="243" t="str">
        <f>IF(AC46="","",VLOOKUP(AC46,'シフト記号表（勤務時間帯）'!$C$6:$K$35,9,FALSE))</f>
        <v/>
      </c>
      <c r="AD47" s="243" t="str">
        <f>IF(AD46="","",VLOOKUP(AD46,'シフト記号表（勤務時間帯）'!$C$6:$K$35,9,FALSE))</f>
        <v/>
      </c>
      <c r="AE47" s="243" t="str">
        <f>IF(AE46="","",VLOOKUP(AE46,'シフト記号表（勤務時間帯）'!$C$6:$K$35,9,FALSE))</f>
        <v/>
      </c>
      <c r="AF47" s="244" t="str">
        <f>IF(AF46="","",VLOOKUP(AF46,'シフト記号表（勤務時間帯）'!$C$6:$K$35,9,FALSE))</f>
        <v/>
      </c>
      <c r="AG47" s="242" t="str">
        <f>IF(AG46="","",VLOOKUP(AG46,'シフト記号表（勤務時間帯）'!$C$6:$K$35,9,FALSE))</f>
        <v/>
      </c>
      <c r="AH47" s="243" t="str">
        <f>IF(AH46="","",VLOOKUP(AH46,'シフト記号表（勤務時間帯）'!$C$6:$K$35,9,FALSE))</f>
        <v/>
      </c>
      <c r="AI47" s="243" t="str">
        <f>IF(AI46="","",VLOOKUP(AI46,'シフト記号表（勤務時間帯）'!$C$6:$K$35,9,FALSE))</f>
        <v/>
      </c>
      <c r="AJ47" s="243" t="str">
        <f>IF(AJ46="","",VLOOKUP(AJ46,'シフト記号表（勤務時間帯）'!$C$6:$K$35,9,FALSE))</f>
        <v/>
      </c>
      <c r="AK47" s="243" t="str">
        <f>IF(AK46="","",VLOOKUP(AK46,'シフト記号表（勤務時間帯）'!$C$6:$K$35,9,FALSE))</f>
        <v/>
      </c>
      <c r="AL47" s="243" t="str">
        <f>IF(AL46="","",VLOOKUP(AL46,'シフト記号表（勤務時間帯）'!$C$6:$K$35,9,FALSE))</f>
        <v/>
      </c>
      <c r="AM47" s="244" t="str">
        <f>IF(AM46="","",VLOOKUP(AM46,'シフト記号表（勤務時間帯）'!$C$6:$K$35,9,FALSE))</f>
        <v/>
      </c>
      <c r="AN47" s="242" t="str">
        <f>IF(AN46="","",VLOOKUP(AN46,'シフト記号表（勤務時間帯）'!$C$6:$K$35,9,FALSE))</f>
        <v/>
      </c>
      <c r="AO47" s="243" t="str">
        <f>IF(AO46="","",VLOOKUP(AO46,'シフト記号表（勤務時間帯）'!$C$6:$K$35,9,FALSE))</f>
        <v/>
      </c>
      <c r="AP47" s="243" t="str">
        <f>IF(AP46="","",VLOOKUP(AP46,'シフト記号表（勤務時間帯）'!$C$6:$K$35,9,FALSE))</f>
        <v/>
      </c>
      <c r="AQ47" s="243" t="str">
        <f>IF(AQ46="","",VLOOKUP(AQ46,'シフト記号表（勤務時間帯）'!$C$6:$K$35,9,FALSE))</f>
        <v/>
      </c>
      <c r="AR47" s="243" t="str">
        <f>IF(AR46="","",VLOOKUP(AR46,'シフト記号表（勤務時間帯）'!$C$6:$K$35,9,FALSE))</f>
        <v/>
      </c>
      <c r="AS47" s="243" t="str">
        <f>IF(AS46="","",VLOOKUP(AS46,'シフト記号表（勤務時間帯）'!$C$6:$K$35,9,FALSE))</f>
        <v/>
      </c>
      <c r="AT47" s="244" t="str">
        <f>IF(AT46="","",VLOOKUP(AT46,'シフト記号表（勤務時間帯）'!$C$6:$K$35,9,FALSE))</f>
        <v/>
      </c>
      <c r="AU47" s="242" t="str">
        <f>IF(AU46="","",VLOOKUP(AU46,'シフト記号表（勤務時間帯）'!$C$6:$K$35,9,FALSE))</f>
        <v/>
      </c>
      <c r="AV47" s="243" t="str">
        <f>IF(AV46="","",VLOOKUP(AV46,'シフト記号表（勤務時間帯）'!$C$6:$K$35,9,FALSE))</f>
        <v/>
      </c>
      <c r="AW47" s="243" t="str">
        <f>IF(AW46="","",VLOOKUP(AW46,'シフト記号表（勤務時間帯）'!$C$6:$K$35,9,FALSE))</f>
        <v/>
      </c>
      <c r="AX47" s="529">
        <f>IF($BB$3="４週",SUM(S47:AT47),IF($BB$3="暦月",SUM(S47:AW47),""))</f>
        <v>0</v>
      </c>
      <c r="AY47" s="530"/>
      <c r="AZ47" s="531">
        <f>IF($BB$3="４週",AX47/4,IF($BB$3="暦月",'通所型サービス（100名）'!AX47/('通所型サービス（100名）'!$BB$8/7),""))</f>
        <v>0</v>
      </c>
      <c r="BA47" s="532"/>
      <c r="BB47" s="520"/>
      <c r="BC47" s="521"/>
      <c r="BD47" s="521"/>
      <c r="BE47" s="521"/>
      <c r="BF47" s="522"/>
    </row>
    <row r="48" spans="2:58" ht="20.25" customHeight="1">
      <c r="B48" s="459"/>
      <c r="C48" s="546"/>
      <c r="D48" s="547"/>
      <c r="E48" s="548"/>
      <c r="F48" s="241">
        <f>C46</f>
        <v>0</v>
      </c>
      <c r="G48" s="550"/>
      <c r="H48" s="474"/>
      <c r="I48" s="475"/>
      <c r="J48" s="475"/>
      <c r="K48" s="476"/>
      <c r="L48" s="555"/>
      <c r="M48" s="556"/>
      <c r="N48" s="556"/>
      <c r="O48" s="557"/>
      <c r="P48" s="533" t="s">
        <v>139</v>
      </c>
      <c r="Q48" s="534"/>
      <c r="R48" s="535"/>
      <c r="S48" s="246" t="str">
        <f>IF(S46="","",VLOOKUP(S46,'シフト記号表（勤務時間帯）'!$C$6:$U$35,19,FALSE))</f>
        <v/>
      </c>
      <c r="T48" s="247" t="str">
        <f>IF(T46="","",VLOOKUP(T46,'シフト記号表（勤務時間帯）'!$C$6:$U$35,19,FALSE))</f>
        <v/>
      </c>
      <c r="U48" s="247" t="str">
        <f>IF(U46="","",VLOOKUP(U46,'シフト記号表（勤務時間帯）'!$C$6:$U$35,19,FALSE))</f>
        <v/>
      </c>
      <c r="V48" s="247" t="str">
        <f>IF(V46="","",VLOOKUP(V46,'シフト記号表（勤務時間帯）'!$C$6:$U$35,19,FALSE))</f>
        <v/>
      </c>
      <c r="W48" s="247" t="str">
        <f>IF(W46="","",VLOOKUP(W46,'シフト記号表（勤務時間帯）'!$C$6:$U$35,19,FALSE))</f>
        <v/>
      </c>
      <c r="X48" s="247" t="str">
        <f>IF(X46="","",VLOOKUP(X46,'シフト記号表（勤務時間帯）'!$C$6:$U$35,19,FALSE))</f>
        <v/>
      </c>
      <c r="Y48" s="248" t="str">
        <f>IF(Y46="","",VLOOKUP(Y46,'シフト記号表（勤務時間帯）'!$C$6:$U$35,19,FALSE))</f>
        <v/>
      </c>
      <c r="Z48" s="246" t="str">
        <f>IF(Z46="","",VLOOKUP(Z46,'シフト記号表（勤務時間帯）'!$C$6:$U$35,19,FALSE))</f>
        <v/>
      </c>
      <c r="AA48" s="247" t="str">
        <f>IF(AA46="","",VLOOKUP(AA46,'シフト記号表（勤務時間帯）'!$C$6:$U$35,19,FALSE))</f>
        <v/>
      </c>
      <c r="AB48" s="247" t="str">
        <f>IF(AB46="","",VLOOKUP(AB46,'シフト記号表（勤務時間帯）'!$C$6:$U$35,19,FALSE))</f>
        <v/>
      </c>
      <c r="AC48" s="247" t="str">
        <f>IF(AC46="","",VLOOKUP(AC46,'シフト記号表（勤務時間帯）'!$C$6:$U$35,19,FALSE))</f>
        <v/>
      </c>
      <c r="AD48" s="247" t="str">
        <f>IF(AD46="","",VLOOKUP(AD46,'シフト記号表（勤務時間帯）'!$C$6:$U$35,19,FALSE))</f>
        <v/>
      </c>
      <c r="AE48" s="247" t="str">
        <f>IF(AE46="","",VLOOKUP(AE46,'シフト記号表（勤務時間帯）'!$C$6:$U$35,19,FALSE))</f>
        <v/>
      </c>
      <c r="AF48" s="248" t="str">
        <f>IF(AF46="","",VLOOKUP(AF46,'シフト記号表（勤務時間帯）'!$C$6:$U$35,19,FALSE))</f>
        <v/>
      </c>
      <c r="AG48" s="246" t="str">
        <f>IF(AG46="","",VLOOKUP(AG46,'シフト記号表（勤務時間帯）'!$C$6:$U$35,19,FALSE))</f>
        <v/>
      </c>
      <c r="AH48" s="247" t="str">
        <f>IF(AH46="","",VLOOKUP(AH46,'シフト記号表（勤務時間帯）'!$C$6:$U$35,19,FALSE))</f>
        <v/>
      </c>
      <c r="AI48" s="247" t="str">
        <f>IF(AI46="","",VLOOKUP(AI46,'シフト記号表（勤務時間帯）'!$C$6:$U$35,19,FALSE))</f>
        <v/>
      </c>
      <c r="AJ48" s="247" t="str">
        <f>IF(AJ46="","",VLOOKUP(AJ46,'シフト記号表（勤務時間帯）'!$C$6:$U$35,19,FALSE))</f>
        <v/>
      </c>
      <c r="AK48" s="247" t="str">
        <f>IF(AK46="","",VLOOKUP(AK46,'シフト記号表（勤務時間帯）'!$C$6:$U$35,19,FALSE))</f>
        <v/>
      </c>
      <c r="AL48" s="247" t="str">
        <f>IF(AL46="","",VLOOKUP(AL46,'シフト記号表（勤務時間帯）'!$C$6:$U$35,19,FALSE))</f>
        <v/>
      </c>
      <c r="AM48" s="248" t="str">
        <f>IF(AM46="","",VLOOKUP(AM46,'シフト記号表（勤務時間帯）'!$C$6:$U$35,19,FALSE))</f>
        <v/>
      </c>
      <c r="AN48" s="246" t="str">
        <f>IF(AN46="","",VLOOKUP(AN46,'シフト記号表（勤務時間帯）'!$C$6:$U$35,19,FALSE))</f>
        <v/>
      </c>
      <c r="AO48" s="247" t="str">
        <f>IF(AO46="","",VLOOKUP(AO46,'シフト記号表（勤務時間帯）'!$C$6:$U$35,19,FALSE))</f>
        <v/>
      </c>
      <c r="AP48" s="247" t="str">
        <f>IF(AP46="","",VLOOKUP(AP46,'シフト記号表（勤務時間帯）'!$C$6:$U$35,19,FALSE))</f>
        <v/>
      </c>
      <c r="AQ48" s="247" t="str">
        <f>IF(AQ46="","",VLOOKUP(AQ46,'シフト記号表（勤務時間帯）'!$C$6:$U$35,19,FALSE))</f>
        <v/>
      </c>
      <c r="AR48" s="247" t="str">
        <f>IF(AR46="","",VLOOKUP(AR46,'シフト記号表（勤務時間帯）'!$C$6:$U$35,19,FALSE))</f>
        <v/>
      </c>
      <c r="AS48" s="247" t="str">
        <f>IF(AS46="","",VLOOKUP(AS46,'シフト記号表（勤務時間帯）'!$C$6:$U$35,19,FALSE))</f>
        <v/>
      </c>
      <c r="AT48" s="248" t="str">
        <f>IF(AT46="","",VLOOKUP(AT46,'シフト記号表（勤務時間帯）'!$C$6:$U$35,19,FALSE))</f>
        <v/>
      </c>
      <c r="AU48" s="246" t="str">
        <f>IF(AU46="","",VLOOKUP(AU46,'シフト記号表（勤務時間帯）'!$C$6:$U$35,19,FALSE))</f>
        <v/>
      </c>
      <c r="AV48" s="247" t="str">
        <f>IF(AV46="","",VLOOKUP(AV46,'シフト記号表（勤務時間帯）'!$C$6:$U$35,19,FALSE))</f>
        <v/>
      </c>
      <c r="AW48" s="247" t="str">
        <f>IF(AW46="","",VLOOKUP(AW46,'シフト記号表（勤務時間帯）'!$C$6:$U$35,19,FALSE))</f>
        <v/>
      </c>
      <c r="AX48" s="536">
        <f>IF($BB$3="４週",SUM(S48:AT48),IF($BB$3="暦月",SUM(S48:AW48),""))</f>
        <v>0</v>
      </c>
      <c r="AY48" s="537"/>
      <c r="AZ48" s="538">
        <f>IF($BB$3="４週",AX48/4,IF($BB$3="暦月",'通所型サービス（100名）'!AX48/('通所型サービス（100名）'!$BB$8/7),""))</f>
        <v>0</v>
      </c>
      <c r="BA48" s="539"/>
      <c r="BB48" s="523"/>
      <c r="BC48" s="524"/>
      <c r="BD48" s="524"/>
      <c r="BE48" s="524"/>
      <c r="BF48" s="525"/>
    </row>
    <row r="49" spans="2:58" ht="20.25" customHeight="1">
      <c r="B49" s="459">
        <f>B46+1</f>
        <v>10</v>
      </c>
      <c r="C49" s="540"/>
      <c r="D49" s="541"/>
      <c r="E49" s="542"/>
      <c r="F49" s="249"/>
      <c r="G49" s="549"/>
      <c r="H49" s="551"/>
      <c r="I49" s="475"/>
      <c r="J49" s="475"/>
      <c r="K49" s="476"/>
      <c r="L49" s="552"/>
      <c r="M49" s="553"/>
      <c r="N49" s="553"/>
      <c r="O49" s="554"/>
      <c r="P49" s="558" t="s">
        <v>137</v>
      </c>
      <c r="Q49" s="559"/>
      <c r="R49" s="560"/>
      <c r="S49" s="292"/>
      <c r="T49" s="293"/>
      <c r="U49" s="293"/>
      <c r="V49" s="293"/>
      <c r="W49" s="293"/>
      <c r="X49" s="293"/>
      <c r="Y49" s="294"/>
      <c r="Z49" s="292"/>
      <c r="AA49" s="293"/>
      <c r="AB49" s="293"/>
      <c r="AC49" s="293"/>
      <c r="AD49" s="293"/>
      <c r="AE49" s="293"/>
      <c r="AF49" s="294"/>
      <c r="AG49" s="292"/>
      <c r="AH49" s="293"/>
      <c r="AI49" s="293"/>
      <c r="AJ49" s="293"/>
      <c r="AK49" s="293"/>
      <c r="AL49" s="293"/>
      <c r="AM49" s="294"/>
      <c r="AN49" s="292"/>
      <c r="AO49" s="293"/>
      <c r="AP49" s="293"/>
      <c r="AQ49" s="293"/>
      <c r="AR49" s="293"/>
      <c r="AS49" s="293"/>
      <c r="AT49" s="294"/>
      <c r="AU49" s="292"/>
      <c r="AV49" s="293"/>
      <c r="AW49" s="293"/>
      <c r="AX49" s="624"/>
      <c r="AY49" s="625"/>
      <c r="AZ49" s="626"/>
      <c r="BA49" s="627"/>
      <c r="BB49" s="565"/>
      <c r="BC49" s="566"/>
      <c r="BD49" s="566"/>
      <c r="BE49" s="566"/>
      <c r="BF49" s="567"/>
    </row>
    <row r="50" spans="2:58" ht="20.25" customHeight="1">
      <c r="B50" s="459"/>
      <c r="C50" s="543"/>
      <c r="D50" s="544"/>
      <c r="E50" s="545"/>
      <c r="F50" s="241"/>
      <c r="G50" s="470"/>
      <c r="H50" s="474"/>
      <c r="I50" s="475"/>
      <c r="J50" s="475"/>
      <c r="K50" s="476"/>
      <c r="L50" s="480"/>
      <c r="M50" s="481"/>
      <c r="N50" s="481"/>
      <c r="O50" s="482"/>
      <c r="P50" s="526" t="s">
        <v>138</v>
      </c>
      <c r="Q50" s="527"/>
      <c r="R50" s="528"/>
      <c r="S50" s="242" t="str">
        <f>IF(S49="","",VLOOKUP(S49,'シフト記号表（勤務時間帯）'!$C$6:$K$35,9,FALSE))</f>
        <v/>
      </c>
      <c r="T50" s="243" t="str">
        <f>IF(T49="","",VLOOKUP(T49,'シフト記号表（勤務時間帯）'!$C$6:$K$35,9,FALSE))</f>
        <v/>
      </c>
      <c r="U50" s="243" t="str">
        <f>IF(U49="","",VLOOKUP(U49,'シフト記号表（勤務時間帯）'!$C$6:$K$35,9,FALSE))</f>
        <v/>
      </c>
      <c r="V50" s="243" t="str">
        <f>IF(V49="","",VLOOKUP(V49,'シフト記号表（勤務時間帯）'!$C$6:$K$35,9,FALSE))</f>
        <v/>
      </c>
      <c r="W50" s="243" t="str">
        <f>IF(W49="","",VLOOKUP(W49,'シフト記号表（勤務時間帯）'!$C$6:$K$35,9,FALSE))</f>
        <v/>
      </c>
      <c r="X50" s="243" t="str">
        <f>IF(X49="","",VLOOKUP(X49,'シフト記号表（勤務時間帯）'!$C$6:$K$35,9,FALSE))</f>
        <v/>
      </c>
      <c r="Y50" s="244" t="str">
        <f>IF(Y49="","",VLOOKUP(Y49,'シフト記号表（勤務時間帯）'!$C$6:$K$35,9,FALSE))</f>
        <v/>
      </c>
      <c r="Z50" s="242" t="str">
        <f>IF(Z49="","",VLOOKUP(Z49,'シフト記号表（勤務時間帯）'!$C$6:$K$35,9,FALSE))</f>
        <v/>
      </c>
      <c r="AA50" s="243" t="str">
        <f>IF(AA49="","",VLOOKUP(AA49,'シフト記号表（勤務時間帯）'!$C$6:$K$35,9,FALSE))</f>
        <v/>
      </c>
      <c r="AB50" s="243" t="str">
        <f>IF(AB49="","",VLOOKUP(AB49,'シフト記号表（勤務時間帯）'!$C$6:$K$35,9,FALSE))</f>
        <v/>
      </c>
      <c r="AC50" s="243" t="str">
        <f>IF(AC49="","",VLOOKUP(AC49,'シフト記号表（勤務時間帯）'!$C$6:$K$35,9,FALSE))</f>
        <v/>
      </c>
      <c r="AD50" s="243" t="str">
        <f>IF(AD49="","",VLOOKUP(AD49,'シフト記号表（勤務時間帯）'!$C$6:$K$35,9,FALSE))</f>
        <v/>
      </c>
      <c r="AE50" s="243" t="str">
        <f>IF(AE49="","",VLOOKUP(AE49,'シフト記号表（勤務時間帯）'!$C$6:$K$35,9,FALSE))</f>
        <v/>
      </c>
      <c r="AF50" s="244" t="str">
        <f>IF(AF49="","",VLOOKUP(AF49,'シフト記号表（勤務時間帯）'!$C$6:$K$35,9,FALSE))</f>
        <v/>
      </c>
      <c r="AG50" s="242" t="str">
        <f>IF(AG49="","",VLOOKUP(AG49,'シフト記号表（勤務時間帯）'!$C$6:$K$35,9,FALSE))</f>
        <v/>
      </c>
      <c r="AH50" s="243" t="str">
        <f>IF(AH49="","",VLOOKUP(AH49,'シフト記号表（勤務時間帯）'!$C$6:$K$35,9,FALSE))</f>
        <v/>
      </c>
      <c r="AI50" s="243" t="str">
        <f>IF(AI49="","",VLOOKUP(AI49,'シフト記号表（勤務時間帯）'!$C$6:$K$35,9,FALSE))</f>
        <v/>
      </c>
      <c r="AJ50" s="243" t="str">
        <f>IF(AJ49="","",VLOOKUP(AJ49,'シフト記号表（勤務時間帯）'!$C$6:$K$35,9,FALSE))</f>
        <v/>
      </c>
      <c r="AK50" s="243" t="str">
        <f>IF(AK49="","",VLOOKUP(AK49,'シフト記号表（勤務時間帯）'!$C$6:$K$35,9,FALSE))</f>
        <v/>
      </c>
      <c r="AL50" s="243" t="str">
        <f>IF(AL49="","",VLOOKUP(AL49,'シフト記号表（勤務時間帯）'!$C$6:$K$35,9,FALSE))</f>
        <v/>
      </c>
      <c r="AM50" s="244" t="str">
        <f>IF(AM49="","",VLOOKUP(AM49,'シフト記号表（勤務時間帯）'!$C$6:$K$35,9,FALSE))</f>
        <v/>
      </c>
      <c r="AN50" s="242" t="str">
        <f>IF(AN49="","",VLOOKUP(AN49,'シフト記号表（勤務時間帯）'!$C$6:$K$35,9,FALSE))</f>
        <v/>
      </c>
      <c r="AO50" s="243" t="str">
        <f>IF(AO49="","",VLOOKUP(AO49,'シフト記号表（勤務時間帯）'!$C$6:$K$35,9,FALSE))</f>
        <v/>
      </c>
      <c r="AP50" s="243" t="str">
        <f>IF(AP49="","",VLOOKUP(AP49,'シフト記号表（勤務時間帯）'!$C$6:$K$35,9,FALSE))</f>
        <v/>
      </c>
      <c r="AQ50" s="243" t="str">
        <f>IF(AQ49="","",VLOOKUP(AQ49,'シフト記号表（勤務時間帯）'!$C$6:$K$35,9,FALSE))</f>
        <v/>
      </c>
      <c r="AR50" s="243" t="str">
        <f>IF(AR49="","",VLOOKUP(AR49,'シフト記号表（勤務時間帯）'!$C$6:$K$35,9,FALSE))</f>
        <v/>
      </c>
      <c r="AS50" s="243" t="str">
        <f>IF(AS49="","",VLOOKUP(AS49,'シフト記号表（勤務時間帯）'!$C$6:$K$35,9,FALSE))</f>
        <v/>
      </c>
      <c r="AT50" s="244" t="str">
        <f>IF(AT49="","",VLOOKUP(AT49,'シフト記号表（勤務時間帯）'!$C$6:$K$35,9,FALSE))</f>
        <v/>
      </c>
      <c r="AU50" s="242" t="str">
        <f>IF(AU49="","",VLOOKUP(AU49,'シフト記号表（勤務時間帯）'!$C$6:$K$35,9,FALSE))</f>
        <v/>
      </c>
      <c r="AV50" s="243" t="str">
        <f>IF(AV49="","",VLOOKUP(AV49,'シフト記号表（勤務時間帯）'!$C$6:$K$35,9,FALSE))</f>
        <v/>
      </c>
      <c r="AW50" s="243" t="str">
        <f>IF(AW49="","",VLOOKUP(AW49,'シフト記号表（勤務時間帯）'!$C$6:$K$35,9,FALSE))</f>
        <v/>
      </c>
      <c r="AX50" s="529">
        <f>IF($BB$3="４週",SUM(S50:AT50),IF($BB$3="暦月",SUM(S50:AW50),""))</f>
        <v>0</v>
      </c>
      <c r="AY50" s="530"/>
      <c r="AZ50" s="531">
        <f>IF($BB$3="４週",AX50/4,IF($BB$3="暦月",'通所型サービス（100名）'!AX50/('通所型サービス（100名）'!$BB$8/7),""))</f>
        <v>0</v>
      </c>
      <c r="BA50" s="532"/>
      <c r="BB50" s="520"/>
      <c r="BC50" s="521"/>
      <c r="BD50" s="521"/>
      <c r="BE50" s="521"/>
      <c r="BF50" s="522"/>
    </row>
    <row r="51" spans="2:58" ht="20.25" customHeight="1">
      <c r="B51" s="459"/>
      <c r="C51" s="546"/>
      <c r="D51" s="547"/>
      <c r="E51" s="548"/>
      <c r="F51" s="241">
        <f>C49</f>
        <v>0</v>
      </c>
      <c r="G51" s="550"/>
      <c r="H51" s="474"/>
      <c r="I51" s="475"/>
      <c r="J51" s="475"/>
      <c r="K51" s="476"/>
      <c r="L51" s="555"/>
      <c r="M51" s="556"/>
      <c r="N51" s="556"/>
      <c r="O51" s="557"/>
      <c r="P51" s="533" t="s">
        <v>139</v>
      </c>
      <c r="Q51" s="534"/>
      <c r="R51" s="535"/>
      <c r="S51" s="246" t="str">
        <f>IF(S49="","",VLOOKUP(S49,'シフト記号表（勤務時間帯）'!$C$6:$U$35,19,FALSE))</f>
        <v/>
      </c>
      <c r="T51" s="247" t="str">
        <f>IF(T49="","",VLOOKUP(T49,'シフト記号表（勤務時間帯）'!$C$6:$U$35,19,FALSE))</f>
        <v/>
      </c>
      <c r="U51" s="247" t="str">
        <f>IF(U49="","",VLOOKUP(U49,'シフト記号表（勤務時間帯）'!$C$6:$U$35,19,FALSE))</f>
        <v/>
      </c>
      <c r="V51" s="247" t="str">
        <f>IF(V49="","",VLOOKUP(V49,'シフト記号表（勤務時間帯）'!$C$6:$U$35,19,FALSE))</f>
        <v/>
      </c>
      <c r="W51" s="247" t="str">
        <f>IF(W49="","",VLOOKUP(W49,'シフト記号表（勤務時間帯）'!$C$6:$U$35,19,FALSE))</f>
        <v/>
      </c>
      <c r="X51" s="247" t="str">
        <f>IF(X49="","",VLOOKUP(X49,'シフト記号表（勤務時間帯）'!$C$6:$U$35,19,FALSE))</f>
        <v/>
      </c>
      <c r="Y51" s="248" t="str">
        <f>IF(Y49="","",VLOOKUP(Y49,'シフト記号表（勤務時間帯）'!$C$6:$U$35,19,FALSE))</f>
        <v/>
      </c>
      <c r="Z51" s="246" t="str">
        <f>IF(Z49="","",VLOOKUP(Z49,'シフト記号表（勤務時間帯）'!$C$6:$U$35,19,FALSE))</f>
        <v/>
      </c>
      <c r="AA51" s="247" t="str">
        <f>IF(AA49="","",VLOOKUP(AA49,'シフト記号表（勤務時間帯）'!$C$6:$U$35,19,FALSE))</f>
        <v/>
      </c>
      <c r="AB51" s="247" t="str">
        <f>IF(AB49="","",VLOOKUP(AB49,'シフト記号表（勤務時間帯）'!$C$6:$U$35,19,FALSE))</f>
        <v/>
      </c>
      <c r="AC51" s="247" t="str">
        <f>IF(AC49="","",VLOOKUP(AC49,'シフト記号表（勤務時間帯）'!$C$6:$U$35,19,FALSE))</f>
        <v/>
      </c>
      <c r="AD51" s="247" t="str">
        <f>IF(AD49="","",VLOOKUP(AD49,'シフト記号表（勤務時間帯）'!$C$6:$U$35,19,FALSE))</f>
        <v/>
      </c>
      <c r="AE51" s="247" t="str">
        <f>IF(AE49="","",VLOOKUP(AE49,'シフト記号表（勤務時間帯）'!$C$6:$U$35,19,FALSE))</f>
        <v/>
      </c>
      <c r="AF51" s="248" t="str">
        <f>IF(AF49="","",VLOOKUP(AF49,'シフト記号表（勤務時間帯）'!$C$6:$U$35,19,FALSE))</f>
        <v/>
      </c>
      <c r="AG51" s="246" t="str">
        <f>IF(AG49="","",VLOOKUP(AG49,'シフト記号表（勤務時間帯）'!$C$6:$U$35,19,FALSE))</f>
        <v/>
      </c>
      <c r="AH51" s="247" t="str">
        <f>IF(AH49="","",VLOOKUP(AH49,'シフト記号表（勤務時間帯）'!$C$6:$U$35,19,FALSE))</f>
        <v/>
      </c>
      <c r="AI51" s="247" t="str">
        <f>IF(AI49="","",VLOOKUP(AI49,'シフト記号表（勤務時間帯）'!$C$6:$U$35,19,FALSE))</f>
        <v/>
      </c>
      <c r="AJ51" s="247" t="str">
        <f>IF(AJ49="","",VLOOKUP(AJ49,'シフト記号表（勤務時間帯）'!$C$6:$U$35,19,FALSE))</f>
        <v/>
      </c>
      <c r="AK51" s="247" t="str">
        <f>IF(AK49="","",VLOOKUP(AK49,'シフト記号表（勤務時間帯）'!$C$6:$U$35,19,FALSE))</f>
        <v/>
      </c>
      <c r="AL51" s="247" t="str">
        <f>IF(AL49="","",VLOOKUP(AL49,'シフト記号表（勤務時間帯）'!$C$6:$U$35,19,FALSE))</f>
        <v/>
      </c>
      <c r="AM51" s="248" t="str">
        <f>IF(AM49="","",VLOOKUP(AM49,'シフト記号表（勤務時間帯）'!$C$6:$U$35,19,FALSE))</f>
        <v/>
      </c>
      <c r="AN51" s="246" t="str">
        <f>IF(AN49="","",VLOOKUP(AN49,'シフト記号表（勤務時間帯）'!$C$6:$U$35,19,FALSE))</f>
        <v/>
      </c>
      <c r="AO51" s="247" t="str">
        <f>IF(AO49="","",VLOOKUP(AO49,'シフト記号表（勤務時間帯）'!$C$6:$U$35,19,FALSE))</f>
        <v/>
      </c>
      <c r="AP51" s="247" t="str">
        <f>IF(AP49="","",VLOOKUP(AP49,'シフト記号表（勤務時間帯）'!$C$6:$U$35,19,FALSE))</f>
        <v/>
      </c>
      <c r="AQ51" s="247" t="str">
        <f>IF(AQ49="","",VLOOKUP(AQ49,'シフト記号表（勤務時間帯）'!$C$6:$U$35,19,FALSE))</f>
        <v/>
      </c>
      <c r="AR51" s="247" t="str">
        <f>IF(AR49="","",VLOOKUP(AR49,'シフト記号表（勤務時間帯）'!$C$6:$U$35,19,FALSE))</f>
        <v/>
      </c>
      <c r="AS51" s="247" t="str">
        <f>IF(AS49="","",VLOOKUP(AS49,'シフト記号表（勤務時間帯）'!$C$6:$U$35,19,FALSE))</f>
        <v/>
      </c>
      <c r="AT51" s="248" t="str">
        <f>IF(AT49="","",VLOOKUP(AT49,'シフト記号表（勤務時間帯）'!$C$6:$U$35,19,FALSE))</f>
        <v/>
      </c>
      <c r="AU51" s="246" t="str">
        <f>IF(AU49="","",VLOOKUP(AU49,'シフト記号表（勤務時間帯）'!$C$6:$U$35,19,FALSE))</f>
        <v/>
      </c>
      <c r="AV51" s="247" t="str">
        <f>IF(AV49="","",VLOOKUP(AV49,'シフト記号表（勤務時間帯）'!$C$6:$U$35,19,FALSE))</f>
        <v/>
      </c>
      <c r="AW51" s="247" t="str">
        <f>IF(AW49="","",VLOOKUP(AW49,'シフト記号表（勤務時間帯）'!$C$6:$U$35,19,FALSE))</f>
        <v/>
      </c>
      <c r="AX51" s="536">
        <f>IF($BB$3="４週",SUM(S51:AT51),IF($BB$3="暦月",SUM(S51:AW51),""))</f>
        <v>0</v>
      </c>
      <c r="AY51" s="537"/>
      <c r="AZ51" s="538">
        <f>IF($BB$3="４週",AX51/4,IF($BB$3="暦月",'通所型サービス（100名）'!AX51/('通所型サービス（100名）'!$BB$8/7),""))</f>
        <v>0</v>
      </c>
      <c r="BA51" s="539"/>
      <c r="BB51" s="523"/>
      <c r="BC51" s="524"/>
      <c r="BD51" s="524"/>
      <c r="BE51" s="524"/>
      <c r="BF51" s="525"/>
    </row>
    <row r="52" spans="2:58" ht="20.25" customHeight="1">
      <c r="B52" s="459">
        <f>B49+1</f>
        <v>11</v>
      </c>
      <c r="C52" s="540"/>
      <c r="D52" s="541"/>
      <c r="E52" s="542"/>
      <c r="F52" s="249"/>
      <c r="G52" s="549"/>
      <c r="H52" s="551"/>
      <c r="I52" s="475"/>
      <c r="J52" s="475"/>
      <c r="K52" s="476"/>
      <c r="L52" s="552"/>
      <c r="M52" s="553"/>
      <c r="N52" s="553"/>
      <c r="O52" s="554"/>
      <c r="P52" s="558" t="s">
        <v>137</v>
      </c>
      <c r="Q52" s="559"/>
      <c r="R52" s="560"/>
      <c r="S52" s="292"/>
      <c r="T52" s="293"/>
      <c r="U52" s="293"/>
      <c r="V52" s="293"/>
      <c r="W52" s="293"/>
      <c r="X52" s="293"/>
      <c r="Y52" s="294"/>
      <c r="Z52" s="292"/>
      <c r="AA52" s="293"/>
      <c r="AB52" s="293"/>
      <c r="AC52" s="293"/>
      <c r="AD52" s="293"/>
      <c r="AE52" s="293"/>
      <c r="AF52" s="294"/>
      <c r="AG52" s="292"/>
      <c r="AH52" s="293"/>
      <c r="AI52" s="293"/>
      <c r="AJ52" s="293"/>
      <c r="AK52" s="293"/>
      <c r="AL52" s="293"/>
      <c r="AM52" s="294"/>
      <c r="AN52" s="292"/>
      <c r="AO52" s="293"/>
      <c r="AP52" s="293"/>
      <c r="AQ52" s="293"/>
      <c r="AR52" s="293"/>
      <c r="AS52" s="293"/>
      <c r="AT52" s="294"/>
      <c r="AU52" s="292"/>
      <c r="AV52" s="293"/>
      <c r="AW52" s="293"/>
      <c r="AX52" s="624"/>
      <c r="AY52" s="625"/>
      <c r="AZ52" s="626"/>
      <c r="BA52" s="627"/>
      <c r="BB52" s="565"/>
      <c r="BC52" s="566"/>
      <c r="BD52" s="566"/>
      <c r="BE52" s="566"/>
      <c r="BF52" s="567"/>
    </row>
    <row r="53" spans="2:58" ht="20.25" customHeight="1">
      <c r="B53" s="459"/>
      <c r="C53" s="543"/>
      <c r="D53" s="544"/>
      <c r="E53" s="545"/>
      <c r="F53" s="241"/>
      <c r="G53" s="470"/>
      <c r="H53" s="474"/>
      <c r="I53" s="475"/>
      <c r="J53" s="475"/>
      <c r="K53" s="476"/>
      <c r="L53" s="480"/>
      <c r="M53" s="481"/>
      <c r="N53" s="481"/>
      <c r="O53" s="482"/>
      <c r="P53" s="526" t="s">
        <v>138</v>
      </c>
      <c r="Q53" s="527"/>
      <c r="R53" s="528"/>
      <c r="S53" s="242" t="str">
        <f>IF(S52="","",VLOOKUP(S52,'シフト記号表（勤務時間帯）'!$C$6:$K$35,9,FALSE))</f>
        <v/>
      </c>
      <c r="T53" s="243" t="str">
        <f>IF(T52="","",VLOOKUP(T52,'シフト記号表（勤務時間帯）'!$C$6:$K$35,9,FALSE))</f>
        <v/>
      </c>
      <c r="U53" s="243" t="str">
        <f>IF(U52="","",VLOOKUP(U52,'シフト記号表（勤務時間帯）'!$C$6:$K$35,9,FALSE))</f>
        <v/>
      </c>
      <c r="V53" s="243" t="str">
        <f>IF(V52="","",VLOOKUP(V52,'シフト記号表（勤務時間帯）'!$C$6:$K$35,9,FALSE))</f>
        <v/>
      </c>
      <c r="W53" s="243" t="str">
        <f>IF(W52="","",VLOOKUP(W52,'シフト記号表（勤務時間帯）'!$C$6:$K$35,9,FALSE))</f>
        <v/>
      </c>
      <c r="X53" s="243" t="str">
        <f>IF(X52="","",VLOOKUP(X52,'シフト記号表（勤務時間帯）'!$C$6:$K$35,9,FALSE))</f>
        <v/>
      </c>
      <c r="Y53" s="244" t="str">
        <f>IF(Y52="","",VLOOKUP(Y52,'シフト記号表（勤務時間帯）'!$C$6:$K$35,9,FALSE))</f>
        <v/>
      </c>
      <c r="Z53" s="242" t="str">
        <f>IF(Z52="","",VLOOKUP(Z52,'シフト記号表（勤務時間帯）'!$C$6:$K$35,9,FALSE))</f>
        <v/>
      </c>
      <c r="AA53" s="243" t="str">
        <f>IF(AA52="","",VLOOKUP(AA52,'シフト記号表（勤務時間帯）'!$C$6:$K$35,9,FALSE))</f>
        <v/>
      </c>
      <c r="AB53" s="243" t="str">
        <f>IF(AB52="","",VLOOKUP(AB52,'シフト記号表（勤務時間帯）'!$C$6:$K$35,9,FALSE))</f>
        <v/>
      </c>
      <c r="AC53" s="243" t="str">
        <f>IF(AC52="","",VLOOKUP(AC52,'シフト記号表（勤務時間帯）'!$C$6:$K$35,9,FALSE))</f>
        <v/>
      </c>
      <c r="AD53" s="243" t="str">
        <f>IF(AD52="","",VLOOKUP(AD52,'シフト記号表（勤務時間帯）'!$C$6:$K$35,9,FALSE))</f>
        <v/>
      </c>
      <c r="AE53" s="243" t="str">
        <f>IF(AE52="","",VLOOKUP(AE52,'シフト記号表（勤務時間帯）'!$C$6:$K$35,9,FALSE))</f>
        <v/>
      </c>
      <c r="AF53" s="244" t="str">
        <f>IF(AF52="","",VLOOKUP(AF52,'シフト記号表（勤務時間帯）'!$C$6:$K$35,9,FALSE))</f>
        <v/>
      </c>
      <c r="AG53" s="242" t="str">
        <f>IF(AG52="","",VLOOKUP(AG52,'シフト記号表（勤務時間帯）'!$C$6:$K$35,9,FALSE))</f>
        <v/>
      </c>
      <c r="AH53" s="243" t="str">
        <f>IF(AH52="","",VLOOKUP(AH52,'シフト記号表（勤務時間帯）'!$C$6:$K$35,9,FALSE))</f>
        <v/>
      </c>
      <c r="AI53" s="243" t="str">
        <f>IF(AI52="","",VLOOKUP(AI52,'シフト記号表（勤務時間帯）'!$C$6:$K$35,9,FALSE))</f>
        <v/>
      </c>
      <c r="AJ53" s="243" t="str">
        <f>IF(AJ52="","",VLOOKUP(AJ52,'シフト記号表（勤務時間帯）'!$C$6:$K$35,9,FALSE))</f>
        <v/>
      </c>
      <c r="AK53" s="243" t="str">
        <f>IF(AK52="","",VLOOKUP(AK52,'シフト記号表（勤務時間帯）'!$C$6:$K$35,9,FALSE))</f>
        <v/>
      </c>
      <c r="AL53" s="243" t="str">
        <f>IF(AL52="","",VLOOKUP(AL52,'シフト記号表（勤務時間帯）'!$C$6:$K$35,9,FALSE))</f>
        <v/>
      </c>
      <c r="AM53" s="244" t="str">
        <f>IF(AM52="","",VLOOKUP(AM52,'シフト記号表（勤務時間帯）'!$C$6:$K$35,9,FALSE))</f>
        <v/>
      </c>
      <c r="AN53" s="242" t="str">
        <f>IF(AN52="","",VLOOKUP(AN52,'シフト記号表（勤務時間帯）'!$C$6:$K$35,9,FALSE))</f>
        <v/>
      </c>
      <c r="AO53" s="243" t="str">
        <f>IF(AO52="","",VLOOKUP(AO52,'シフト記号表（勤務時間帯）'!$C$6:$K$35,9,FALSE))</f>
        <v/>
      </c>
      <c r="AP53" s="243" t="str">
        <f>IF(AP52="","",VLOOKUP(AP52,'シフト記号表（勤務時間帯）'!$C$6:$K$35,9,FALSE))</f>
        <v/>
      </c>
      <c r="AQ53" s="243" t="str">
        <f>IF(AQ52="","",VLOOKUP(AQ52,'シフト記号表（勤務時間帯）'!$C$6:$K$35,9,FALSE))</f>
        <v/>
      </c>
      <c r="AR53" s="243" t="str">
        <f>IF(AR52="","",VLOOKUP(AR52,'シフト記号表（勤務時間帯）'!$C$6:$K$35,9,FALSE))</f>
        <v/>
      </c>
      <c r="AS53" s="243" t="str">
        <f>IF(AS52="","",VLOOKUP(AS52,'シフト記号表（勤務時間帯）'!$C$6:$K$35,9,FALSE))</f>
        <v/>
      </c>
      <c r="AT53" s="244" t="str">
        <f>IF(AT52="","",VLOOKUP(AT52,'シフト記号表（勤務時間帯）'!$C$6:$K$35,9,FALSE))</f>
        <v/>
      </c>
      <c r="AU53" s="242" t="str">
        <f>IF(AU52="","",VLOOKUP(AU52,'シフト記号表（勤務時間帯）'!$C$6:$K$35,9,FALSE))</f>
        <v/>
      </c>
      <c r="AV53" s="243" t="str">
        <f>IF(AV52="","",VLOOKUP(AV52,'シフト記号表（勤務時間帯）'!$C$6:$K$35,9,FALSE))</f>
        <v/>
      </c>
      <c r="AW53" s="243" t="str">
        <f>IF(AW52="","",VLOOKUP(AW52,'シフト記号表（勤務時間帯）'!$C$6:$K$35,9,FALSE))</f>
        <v/>
      </c>
      <c r="AX53" s="529">
        <f>IF($BB$3="４週",SUM(S53:AT53),IF($BB$3="暦月",SUM(S53:AW53),""))</f>
        <v>0</v>
      </c>
      <c r="AY53" s="530"/>
      <c r="AZ53" s="531">
        <f>IF($BB$3="４週",AX53/4,IF($BB$3="暦月",'通所型サービス（100名）'!AX53/('通所型サービス（100名）'!$BB$8/7),""))</f>
        <v>0</v>
      </c>
      <c r="BA53" s="532"/>
      <c r="BB53" s="520"/>
      <c r="BC53" s="521"/>
      <c r="BD53" s="521"/>
      <c r="BE53" s="521"/>
      <c r="BF53" s="522"/>
    </row>
    <row r="54" spans="2:58" ht="20.25" customHeight="1">
      <c r="B54" s="459"/>
      <c r="C54" s="546"/>
      <c r="D54" s="547"/>
      <c r="E54" s="548"/>
      <c r="F54" s="241">
        <f>C52</f>
        <v>0</v>
      </c>
      <c r="G54" s="550"/>
      <c r="H54" s="474"/>
      <c r="I54" s="475"/>
      <c r="J54" s="475"/>
      <c r="K54" s="476"/>
      <c r="L54" s="555"/>
      <c r="M54" s="556"/>
      <c r="N54" s="556"/>
      <c r="O54" s="557"/>
      <c r="P54" s="533" t="s">
        <v>139</v>
      </c>
      <c r="Q54" s="534"/>
      <c r="R54" s="535"/>
      <c r="S54" s="246" t="str">
        <f>IF(S52="","",VLOOKUP(S52,'シフト記号表（勤務時間帯）'!$C$6:$U$35,19,FALSE))</f>
        <v/>
      </c>
      <c r="T54" s="247" t="str">
        <f>IF(T52="","",VLOOKUP(T52,'シフト記号表（勤務時間帯）'!$C$6:$U$35,19,FALSE))</f>
        <v/>
      </c>
      <c r="U54" s="247" t="str">
        <f>IF(U52="","",VLOOKUP(U52,'シフト記号表（勤務時間帯）'!$C$6:$U$35,19,FALSE))</f>
        <v/>
      </c>
      <c r="V54" s="247" t="str">
        <f>IF(V52="","",VLOOKUP(V52,'シフト記号表（勤務時間帯）'!$C$6:$U$35,19,FALSE))</f>
        <v/>
      </c>
      <c r="W54" s="247" t="str">
        <f>IF(W52="","",VLOOKUP(W52,'シフト記号表（勤務時間帯）'!$C$6:$U$35,19,FALSE))</f>
        <v/>
      </c>
      <c r="X54" s="247" t="str">
        <f>IF(X52="","",VLOOKUP(X52,'シフト記号表（勤務時間帯）'!$C$6:$U$35,19,FALSE))</f>
        <v/>
      </c>
      <c r="Y54" s="248" t="str">
        <f>IF(Y52="","",VLOOKUP(Y52,'シフト記号表（勤務時間帯）'!$C$6:$U$35,19,FALSE))</f>
        <v/>
      </c>
      <c r="Z54" s="246" t="str">
        <f>IF(Z52="","",VLOOKUP(Z52,'シフト記号表（勤務時間帯）'!$C$6:$U$35,19,FALSE))</f>
        <v/>
      </c>
      <c r="AA54" s="247" t="str">
        <f>IF(AA52="","",VLOOKUP(AA52,'シフト記号表（勤務時間帯）'!$C$6:$U$35,19,FALSE))</f>
        <v/>
      </c>
      <c r="AB54" s="247" t="str">
        <f>IF(AB52="","",VLOOKUP(AB52,'シフト記号表（勤務時間帯）'!$C$6:$U$35,19,FALSE))</f>
        <v/>
      </c>
      <c r="AC54" s="247" t="str">
        <f>IF(AC52="","",VLOOKUP(AC52,'シフト記号表（勤務時間帯）'!$C$6:$U$35,19,FALSE))</f>
        <v/>
      </c>
      <c r="AD54" s="247" t="str">
        <f>IF(AD52="","",VLOOKUP(AD52,'シフト記号表（勤務時間帯）'!$C$6:$U$35,19,FALSE))</f>
        <v/>
      </c>
      <c r="AE54" s="247" t="str">
        <f>IF(AE52="","",VLOOKUP(AE52,'シフト記号表（勤務時間帯）'!$C$6:$U$35,19,FALSE))</f>
        <v/>
      </c>
      <c r="AF54" s="248" t="str">
        <f>IF(AF52="","",VLOOKUP(AF52,'シフト記号表（勤務時間帯）'!$C$6:$U$35,19,FALSE))</f>
        <v/>
      </c>
      <c r="AG54" s="246" t="str">
        <f>IF(AG52="","",VLOOKUP(AG52,'シフト記号表（勤務時間帯）'!$C$6:$U$35,19,FALSE))</f>
        <v/>
      </c>
      <c r="AH54" s="247" t="str">
        <f>IF(AH52="","",VLOOKUP(AH52,'シフト記号表（勤務時間帯）'!$C$6:$U$35,19,FALSE))</f>
        <v/>
      </c>
      <c r="AI54" s="247" t="str">
        <f>IF(AI52="","",VLOOKUP(AI52,'シフト記号表（勤務時間帯）'!$C$6:$U$35,19,FALSE))</f>
        <v/>
      </c>
      <c r="AJ54" s="247" t="str">
        <f>IF(AJ52="","",VLOOKUP(AJ52,'シフト記号表（勤務時間帯）'!$C$6:$U$35,19,FALSE))</f>
        <v/>
      </c>
      <c r="AK54" s="247" t="str">
        <f>IF(AK52="","",VLOOKUP(AK52,'シフト記号表（勤務時間帯）'!$C$6:$U$35,19,FALSE))</f>
        <v/>
      </c>
      <c r="AL54" s="247" t="str">
        <f>IF(AL52="","",VLOOKUP(AL52,'シフト記号表（勤務時間帯）'!$C$6:$U$35,19,FALSE))</f>
        <v/>
      </c>
      <c r="AM54" s="248" t="str">
        <f>IF(AM52="","",VLOOKUP(AM52,'シフト記号表（勤務時間帯）'!$C$6:$U$35,19,FALSE))</f>
        <v/>
      </c>
      <c r="AN54" s="246" t="str">
        <f>IF(AN52="","",VLOOKUP(AN52,'シフト記号表（勤務時間帯）'!$C$6:$U$35,19,FALSE))</f>
        <v/>
      </c>
      <c r="AO54" s="247" t="str">
        <f>IF(AO52="","",VLOOKUP(AO52,'シフト記号表（勤務時間帯）'!$C$6:$U$35,19,FALSE))</f>
        <v/>
      </c>
      <c r="AP54" s="247" t="str">
        <f>IF(AP52="","",VLOOKUP(AP52,'シフト記号表（勤務時間帯）'!$C$6:$U$35,19,FALSE))</f>
        <v/>
      </c>
      <c r="AQ54" s="247" t="str">
        <f>IF(AQ52="","",VLOOKUP(AQ52,'シフト記号表（勤務時間帯）'!$C$6:$U$35,19,FALSE))</f>
        <v/>
      </c>
      <c r="AR54" s="247" t="str">
        <f>IF(AR52="","",VLOOKUP(AR52,'シフト記号表（勤務時間帯）'!$C$6:$U$35,19,FALSE))</f>
        <v/>
      </c>
      <c r="AS54" s="247" t="str">
        <f>IF(AS52="","",VLOOKUP(AS52,'シフト記号表（勤務時間帯）'!$C$6:$U$35,19,FALSE))</f>
        <v/>
      </c>
      <c r="AT54" s="248" t="str">
        <f>IF(AT52="","",VLOOKUP(AT52,'シフト記号表（勤務時間帯）'!$C$6:$U$35,19,FALSE))</f>
        <v/>
      </c>
      <c r="AU54" s="246" t="str">
        <f>IF(AU52="","",VLOOKUP(AU52,'シフト記号表（勤務時間帯）'!$C$6:$U$35,19,FALSE))</f>
        <v/>
      </c>
      <c r="AV54" s="247" t="str">
        <f>IF(AV52="","",VLOOKUP(AV52,'シフト記号表（勤務時間帯）'!$C$6:$U$35,19,FALSE))</f>
        <v/>
      </c>
      <c r="AW54" s="247" t="str">
        <f>IF(AW52="","",VLOOKUP(AW52,'シフト記号表（勤務時間帯）'!$C$6:$U$35,19,FALSE))</f>
        <v/>
      </c>
      <c r="AX54" s="536">
        <f>IF($BB$3="４週",SUM(S54:AT54),IF($BB$3="暦月",SUM(S54:AW54),""))</f>
        <v>0</v>
      </c>
      <c r="AY54" s="537"/>
      <c r="AZ54" s="538">
        <f>IF($BB$3="４週",AX54/4,IF($BB$3="暦月",'通所型サービス（100名）'!AX54/('通所型サービス（100名）'!$BB$8/7),""))</f>
        <v>0</v>
      </c>
      <c r="BA54" s="539"/>
      <c r="BB54" s="523"/>
      <c r="BC54" s="524"/>
      <c r="BD54" s="524"/>
      <c r="BE54" s="524"/>
      <c r="BF54" s="525"/>
    </row>
    <row r="55" spans="2:58" ht="20.25" customHeight="1">
      <c r="B55" s="459">
        <f>B52+1</f>
        <v>12</v>
      </c>
      <c r="C55" s="540"/>
      <c r="D55" s="541"/>
      <c r="E55" s="542"/>
      <c r="F55" s="249"/>
      <c r="G55" s="549"/>
      <c r="H55" s="551"/>
      <c r="I55" s="475"/>
      <c r="J55" s="475"/>
      <c r="K55" s="476"/>
      <c r="L55" s="552"/>
      <c r="M55" s="553"/>
      <c r="N55" s="553"/>
      <c r="O55" s="554"/>
      <c r="P55" s="558" t="s">
        <v>137</v>
      </c>
      <c r="Q55" s="559"/>
      <c r="R55" s="560"/>
      <c r="S55" s="292"/>
      <c r="T55" s="293"/>
      <c r="U55" s="293"/>
      <c r="V55" s="293"/>
      <c r="W55" s="293"/>
      <c r="X55" s="293"/>
      <c r="Y55" s="294"/>
      <c r="Z55" s="292"/>
      <c r="AA55" s="293"/>
      <c r="AB55" s="293"/>
      <c r="AC55" s="293"/>
      <c r="AD55" s="293"/>
      <c r="AE55" s="293"/>
      <c r="AF55" s="294"/>
      <c r="AG55" s="292"/>
      <c r="AH55" s="293"/>
      <c r="AI55" s="293"/>
      <c r="AJ55" s="293"/>
      <c r="AK55" s="293"/>
      <c r="AL55" s="293"/>
      <c r="AM55" s="294"/>
      <c r="AN55" s="292"/>
      <c r="AO55" s="293"/>
      <c r="AP55" s="293"/>
      <c r="AQ55" s="293"/>
      <c r="AR55" s="293"/>
      <c r="AS55" s="293"/>
      <c r="AT55" s="294"/>
      <c r="AU55" s="292"/>
      <c r="AV55" s="293"/>
      <c r="AW55" s="293"/>
      <c r="AX55" s="624"/>
      <c r="AY55" s="625"/>
      <c r="AZ55" s="626"/>
      <c r="BA55" s="627"/>
      <c r="BB55" s="579"/>
      <c r="BC55" s="553"/>
      <c r="BD55" s="553"/>
      <c r="BE55" s="553"/>
      <c r="BF55" s="554"/>
    </row>
    <row r="56" spans="2:58" ht="20.25" customHeight="1">
      <c r="B56" s="459"/>
      <c r="C56" s="543"/>
      <c r="D56" s="544"/>
      <c r="E56" s="545"/>
      <c r="F56" s="241"/>
      <c r="G56" s="470"/>
      <c r="H56" s="474"/>
      <c r="I56" s="475"/>
      <c r="J56" s="475"/>
      <c r="K56" s="476"/>
      <c r="L56" s="480"/>
      <c r="M56" s="481"/>
      <c r="N56" s="481"/>
      <c r="O56" s="482"/>
      <c r="P56" s="526" t="s">
        <v>138</v>
      </c>
      <c r="Q56" s="527"/>
      <c r="R56" s="528"/>
      <c r="S56" s="242" t="str">
        <f>IF(S55="","",VLOOKUP(S55,'シフト記号表（勤務時間帯）'!$C$6:$K$35,9,FALSE))</f>
        <v/>
      </c>
      <c r="T56" s="243" t="str">
        <f>IF(T55="","",VLOOKUP(T55,'シフト記号表（勤務時間帯）'!$C$6:$K$35,9,FALSE))</f>
        <v/>
      </c>
      <c r="U56" s="243" t="str">
        <f>IF(U55="","",VLOOKUP(U55,'シフト記号表（勤務時間帯）'!$C$6:$K$35,9,FALSE))</f>
        <v/>
      </c>
      <c r="V56" s="243" t="str">
        <f>IF(V55="","",VLOOKUP(V55,'シフト記号表（勤務時間帯）'!$C$6:$K$35,9,FALSE))</f>
        <v/>
      </c>
      <c r="W56" s="243" t="str">
        <f>IF(W55="","",VLOOKUP(W55,'シフト記号表（勤務時間帯）'!$C$6:$K$35,9,FALSE))</f>
        <v/>
      </c>
      <c r="X56" s="243" t="str">
        <f>IF(X55="","",VLOOKUP(X55,'シフト記号表（勤務時間帯）'!$C$6:$K$35,9,FALSE))</f>
        <v/>
      </c>
      <c r="Y56" s="244" t="str">
        <f>IF(Y55="","",VLOOKUP(Y55,'シフト記号表（勤務時間帯）'!$C$6:$K$35,9,FALSE))</f>
        <v/>
      </c>
      <c r="Z56" s="242" t="str">
        <f>IF(Z55="","",VLOOKUP(Z55,'シフト記号表（勤務時間帯）'!$C$6:$K$35,9,FALSE))</f>
        <v/>
      </c>
      <c r="AA56" s="243" t="str">
        <f>IF(AA55="","",VLOOKUP(AA55,'シフト記号表（勤務時間帯）'!$C$6:$K$35,9,FALSE))</f>
        <v/>
      </c>
      <c r="AB56" s="243" t="str">
        <f>IF(AB55="","",VLOOKUP(AB55,'シフト記号表（勤務時間帯）'!$C$6:$K$35,9,FALSE))</f>
        <v/>
      </c>
      <c r="AC56" s="243" t="str">
        <f>IF(AC55="","",VLOOKUP(AC55,'シフト記号表（勤務時間帯）'!$C$6:$K$35,9,FALSE))</f>
        <v/>
      </c>
      <c r="AD56" s="243" t="str">
        <f>IF(AD55="","",VLOOKUP(AD55,'シフト記号表（勤務時間帯）'!$C$6:$K$35,9,FALSE))</f>
        <v/>
      </c>
      <c r="AE56" s="243" t="str">
        <f>IF(AE55="","",VLOOKUP(AE55,'シフト記号表（勤務時間帯）'!$C$6:$K$35,9,FALSE))</f>
        <v/>
      </c>
      <c r="AF56" s="244" t="str">
        <f>IF(AF55="","",VLOOKUP(AF55,'シフト記号表（勤務時間帯）'!$C$6:$K$35,9,FALSE))</f>
        <v/>
      </c>
      <c r="AG56" s="242" t="str">
        <f>IF(AG55="","",VLOOKUP(AG55,'シフト記号表（勤務時間帯）'!$C$6:$K$35,9,FALSE))</f>
        <v/>
      </c>
      <c r="AH56" s="243" t="str">
        <f>IF(AH55="","",VLOOKUP(AH55,'シフト記号表（勤務時間帯）'!$C$6:$K$35,9,FALSE))</f>
        <v/>
      </c>
      <c r="AI56" s="243" t="str">
        <f>IF(AI55="","",VLOOKUP(AI55,'シフト記号表（勤務時間帯）'!$C$6:$K$35,9,FALSE))</f>
        <v/>
      </c>
      <c r="AJ56" s="243" t="str">
        <f>IF(AJ55="","",VLOOKUP(AJ55,'シフト記号表（勤務時間帯）'!$C$6:$K$35,9,FALSE))</f>
        <v/>
      </c>
      <c r="AK56" s="243" t="str">
        <f>IF(AK55="","",VLOOKUP(AK55,'シフト記号表（勤務時間帯）'!$C$6:$K$35,9,FALSE))</f>
        <v/>
      </c>
      <c r="AL56" s="243" t="str">
        <f>IF(AL55="","",VLOOKUP(AL55,'シフト記号表（勤務時間帯）'!$C$6:$K$35,9,FALSE))</f>
        <v/>
      </c>
      <c r="AM56" s="244" t="str">
        <f>IF(AM55="","",VLOOKUP(AM55,'シフト記号表（勤務時間帯）'!$C$6:$K$35,9,FALSE))</f>
        <v/>
      </c>
      <c r="AN56" s="242" t="str">
        <f>IF(AN55="","",VLOOKUP(AN55,'シフト記号表（勤務時間帯）'!$C$6:$K$35,9,FALSE))</f>
        <v/>
      </c>
      <c r="AO56" s="243" t="str">
        <f>IF(AO55="","",VLOOKUP(AO55,'シフト記号表（勤務時間帯）'!$C$6:$K$35,9,FALSE))</f>
        <v/>
      </c>
      <c r="AP56" s="243" t="str">
        <f>IF(AP55="","",VLOOKUP(AP55,'シフト記号表（勤務時間帯）'!$C$6:$K$35,9,FALSE))</f>
        <v/>
      </c>
      <c r="AQ56" s="243" t="str">
        <f>IF(AQ55="","",VLOOKUP(AQ55,'シフト記号表（勤務時間帯）'!$C$6:$K$35,9,FALSE))</f>
        <v/>
      </c>
      <c r="AR56" s="243" t="str">
        <f>IF(AR55="","",VLOOKUP(AR55,'シフト記号表（勤務時間帯）'!$C$6:$K$35,9,FALSE))</f>
        <v/>
      </c>
      <c r="AS56" s="243" t="str">
        <f>IF(AS55="","",VLOOKUP(AS55,'シフト記号表（勤務時間帯）'!$C$6:$K$35,9,FALSE))</f>
        <v/>
      </c>
      <c r="AT56" s="244" t="str">
        <f>IF(AT55="","",VLOOKUP(AT55,'シフト記号表（勤務時間帯）'!$C$6:$K$35,9,FALSE))</f>
        <v/>
      </c>
      <c r="AU56" s="242" t="str">
        <f>IF(AU55="","",VLOOKUP(AU55,'シフト記号表（勤務時間帯）'!$C$6:$K$35,9,FALSE))</f>
        <v/>
      </c>
      <c r="AV56" s="243" t="str">
        <f>IF(AV55="","",VLOOKUP(AV55,'シフト記号表（勤務時間帯）'!$C$6:$K$35,9,FALSE))</f>
        <v/>
      </c>
      <c r="AW56" s="243" t="str">
        <f>IF(AW55="","",VLOOKUP(AW55,'シフト記号表（勤務時間帯）'!$C$6:$K$35,9,FALSE))</f>
        <v/>
      </c>
      <c r="AX56" s="529">
        <f>IF($BB$3="４週",SUM(S56:AT56),IF($BB$3="暦月",SUM(S56:AW56),""))</f>
        <v>0</v>
      </c>
      <c r="AY56" s="530"/>
      <c r="AZ56" s="531">
        <f>IF($BB$3="４週",AX56/4,IF($BB$3="暦月",'通所型サービス（100名）'!AX56/('通所型サービス（100名）'!$BB$8/7),""))</f>
        <v>0</v>
      </c>
      <c r="BA56" s="532"/>
      <c r="BB56" s="580"/>
      <c r="BC56" s="481"/>
      <c r="BD56" s="481"/>
      <c r="BE56" s="481"/>
      <c r="BF56" s="482"/>
    </row>
    <row r="57" spans="2:58" ht="20.25" customHeight="1">
      <c r="B57" s="459"/>
      <c r="C57" s="546"/>
      <c r="D57" s="547"/>
      <c r="E57" s="548"/>
      <c r="F57" s="241">
        <f>C55</f>
        <v>0</v>
      </c>
      <c r="G57" s="550"/>
      <c r="H57" s="474"/>
      <c r="I57" s="475"/>
      <c r="J57" s="475"/>
      <c r="K57" s="476"/>
      <c r="L57" s="555"/>
      <c r="M57" s="556"/>
      <c r="N57" s="556"/>
      <c r="O57" s="557"/>
      <c r="P57" s="533" t="s">
        <v>139</v>
      </c>
      <c r="Q57" s="534"/>
      <c r="R57" s="535"/>
      <c r="S57" s="246" t="str">
        <f>IF(S55="","",VLOOKUP(S55,'シフト記号表（勤務時間帯）'!$C$6:$U$35,19,FALSE))</f>
        <v/>
      </c>
      <c r="T57" s="247" t="str">
        <f>IF(T55="","",VLOOKUP(T55,'シフト記号表（勤務時間帯）'!$C$6:$U$35,19,FALSE))</f>
        <v/>
      </c>
      <c r="U57" s="247" t="str">
        <f>IF(U55="","",VLOOKUP(U55,'シフト記号表（勤務時間帯）'!$C$6:$U$35,19,FALSE))</f>
        <v/>
      </c>
      <c r="V57" s="247" t="str">
        <f>IF(V55="","",VLOOKUP(V55,'シフト記号表（勤務時間帯）'!$C$6:$U$35,19,FALSE))</f>
        <v/>
      </c>
      <c r="W57" s="247" t="str">
        <f>IF(W55="","",VLOOKUP(W55,'シフト記号表（勤務時間帯）'!$C$6:$U$35,19,FALSE))</f>
        <v/>
      </c>
      <c r="X57" s="247" t="str">
        <f>IF(X55="","",VLOOKUP(X55,'シフト記号表（勤務時間帯）'!$C$6:$U$35,19,FALSE))</f>
        <v/>
      </c>
      <c r="Y57" s="248" t="str">
        <f>IF(Y55="","",VLOOKUP(Y55,'シフト記号表（勤務時間帯）'!$C$6:$U$35,19,FALSE))</f>
        <v/>
      </c>
      <c r="Z57" s="246" t="str">
        <f>IF(Z55="","",VLOOKUP(Z55,'シフト記号表（勤務時間帯）'!$C$6:$U$35,19,FALSE))</f>
        <v/>
      </c>
      <c r="AA57" s="247" t="str">
        <f>IF(AA55="","",VLOOKUP(AA55,'シフト記号表（勤務時間帯）'!$C$6:$U$35,19,FALSE))</f>
        <v/>
      </c>
      <c r="AB57" s="247" t="str">
        <f>IF(AB55="","",VLOOKUP(AB55,'シフト記号表（勤務時間帯）'!$C$6:$U$35,19,FALSE))</f>
        <v/>
      </c>
      <c r="AC57" s="247" t="str">
        <f>IF(AC55="","",VLOOKUP(AC55,'シフト記号表（勤務時間帯）'!$C$6:$U$35,19,FALSE))</f>
        <v/>
      </c>
      <c r="AD57" s="247" t="str">
        <f>IF(AD55="","",VLOOKUP(AD55,'シフト記号表（勤務時間帯）'!$C$6:$U$35,19,FALSE))</f>
        <v/>
      </c>
      <c r="AE57" s="247" t="str">
        <f>IF(AE55="","",VLOOKUP(AE55,'シフト記号表（勤務時間帯）'!$C$6:$U$35,19,FALSE))</f>
        <v/>
      </c>
      <c r="AF57" s="248" t="str">
        <f>IF(AF55="","",VLOOKUP(AF55,'シフト記号表（勤務時間帯）'!$C$6:$U$35,19,FALSE))</f>
        <v/>
      </c>
      <c r="AG57" s="246" t="str">
        <f>IF(AG55="","",VLOOKUP(AG55,'シフト記号表（勤務時間帯）'!$C$6:$U$35,19,FALSE))</f>
        <v/>
      </c>
      <c r="AH57" s="247" t="str">
        <f>IF(AH55="","",VLOOKUP(AH55,'シフト記号表（勤務時間帯）'!$C$6:$U$35,19,FALSE))</f>
        <v/>
      </c>
      <c r="AI57" s="247" t="str">
        <f>IF(AI55="","",VLOOKUP(AI55,'シフト記号表（勤務時間帯）'!$C$6:$U$35,19,FALSE))</f>
        <v/>
      </c>
      <c r="AJ57" s="247" t="str">
        <f>IF(AJ55="","",VLOOKUP(AJ55,'シフト記号表（勤務時間帯）'!$C$6:$U$35,19,FALSE))</f>
        <v/>
      </c>
      <c r="AK57" s="247" t="str">
        <f>IF(AK55="","",VLOOKUP(AK55,'シフト記号表（勤務時間帯）'!$C$6:$U$35,19,FALSE))</f>
        <v/>
      </c>
      <c r="AL57" s="247" t="str">
        <f>IF(AL55="","",VLOOKUP(AL55,'シフト記号表（勤務時間帯）'!$C$6:$U$35,19,FALSE))</f>
        <v/>
      </c>
      <c r="AM57" s="248" t="str">
        <f>IF(AM55="","",VLOOKUP(AM55,'シフト記号表（勤務時間帯）'!$C$6:$U$35,19,FALSE))</f>
        <v/>
      </c>
      <c r="AN57" s="246" t="str">
        <f>IF(AN55="","",VLOOKUP(AN55,'シフト記号表（勤務時間帯）'!$C$6:$U$35,19,FALSE))</f>
        <v/>
      </c>
      <c r="AO57" s="247" t="str">
        <f>IF(AO55="","",VLOOKUP(AO55,'シフト記号表（勤務時間帯）'!$C$6:$U$35,19,FALSE))</f>
        <v/>
      </c>
      <c r="AP57" s="247" t="str">
        <f>IF(AP55="","",VLOOKUP(AP55,'シフト記号表（勤務時間帯）'!$C$6:$U$35,19,FALSE))</f>
        <v/>
      </c>
      <c r="AQ57" s="247" t="str">
        <f>IF(AQ55="","",VLOOKUP(AQ55,'シフト記号表（勤務時間帯）'!$C$6:$U$35,19,FALSE))</f>
        <v/>
      </c>
      <c r="AR57" s="247" t="str">
        <f>IF(AR55="","",VLOOKUP(AR55,'シフト記号表（勤務時間帯）'!$C$6:$U$35,19,FALSE))</f>
        <v/>
      </c>
      <c r="AS57" s="247" t="str">
        <f>IF(AS55="","",VLOOKUP(AS55,'シフト記号表（勤務時間帯）'!$C$6:$U$35,19,FALSE))</f>
        <v/>
      </c>
      <c r="AT57" s="248" t="str">
        <f>IF(AT55="","",VLOOKUP(AT55,'シフト記号表（勤務時間帯）'!$C$6:$U$35,19,FALSE))</f>
        <v/>
      </c>
      <c r="AU57" s="246" t="str">
        <f>IF(AU55="","",VLOOKUP(AU55,'シフト記号表（勤務時間帯）'!$C$6:$U$35,19,FALSE))</f>
        <v/>
      </c>
      <c r="AV57" s="247" t="str">
        <f>IF(AV55="","",VLOOKUP(AV55,'シフト記号表（勤務時間帯）'!$C$6:$U$35,19,FALSE))</f>
        <v/>
      </c>
      <c r="AW57" s="247" t="str">
        <f>IF(AW55="","",VLOOKUP(AW55,'シフト記号表（勤務時間帯）'!$C$6:$U$35,19,FALSE))</f>
        <v/>
      </c>
      <c r="AX57" s="536">
        <f>IF($BB$3="４週",SUM(S57:AT57),IF($BB$3="暦月",SUM(S57:AW57),""))</f>
        <v>0</v>
      </c>
      <c r="AY57" s="537"/>
      <c r="AZ57" s="538">
        <f>IF($BB$3="４週",AX57/4,IF($BB$3="暦月",'通所型サービス（100名）'!AX57/('通所型サービス（100名）'!$BB$8/7),""))</f>
        <v>0</v>
      </c>
      <c r="BA57" s="539"/>
      <c r="BB57" s="581"/>
      <c r="BC57" s="556"/>
      <c r="BD57" s="556"/>
      <c r="BE57" s="556"/>
      <c r="BF57" s="557"/>
    </row>
    <row r="58" spans="2:58" ht="20.25" customHeight="1">
      <c r="B58" s="459">
        <f>B55+1</f>
        <v>13</v>
      </c>
      <c r="C58" s="540"/>
      <c r="D58" s="541"/>
      <c r="E58" s="542"/>
      <c r="F58" s="249"/>
      <c r="G58" s="549"/>
      <c r="H58" s="551"/>
      <c r="I58" s="475"/>
      <c r="J58" s="475"/>
      <c r="K58" s="476"/>
      <c r="L58" s="552"/>
      <c r="M58" s="553"/>
      <c r="N58" s="553"/>
      <c r="O58" s="554"/>
      <c r="P58" s="558" t="s">
        <v>137</v>
      </c>
      <c r="Q58" s="559"/>
      <c r="R58" s="560"/>
      <c r="S58" s="292"/>
      <c r="T58" s="293"/>
      <c r="U58" s="293"/>
      <c r="V58" s="293"/>
      <c r="W58" s="293"/>
      <c r="X58" s="293"/>
      <c r="Y58" s="294"/>
      <c r="Z58" s="292"/>
      <c r="AA58" s="293"/>
      <c r="AB58" s="293"/>
      <c r="AC58" s="293"/>
      <c r="AD58" s="293"/>
      <c r="AE58" s="293"/>
      <c r="AF58" s="294"/>
      <c r="AG58" s="292"/>
      <c r="AH58" s="293"/>
      <c r="AI58" s="293"/>
      <c r="AJ58" s="293"/>
      <c r="AK58" s="293"/>
      <c r="AL58" s="293"/>
      <c r="AM58" s="294"/>
      <c r="AN58" s="292"/>
      <c r="AO58" s="293"/>
      <c r="AP58" s="293"/>
      <c r="AQ58" s="293"/>
      <c r="AR58" s="293"/>
      <c r="AS58" s="293"/>
      <c r="AT58" s="294"/>
      <c r="AU58" s="292"/>
      <c r="AV58" s="293"/>
      <c r="AW58" s="293"/>
      <c r="AX58" s="624"/>
      <c r="AY58" s="625"/>
      <c r="AZ58" s="626"/>
      <c r="BA58" s="627"/>
      <c r="BB58" s="579"/>
      <c r="BC58" s="553"/>
      <c r="BD58" s="553"/>
      <c r="BE58" s="553"/>
      <c r="BF58" s="554"/>
    </row>
    <row r="59" spans="2:58" ht="20.25" customHeight="1">
      <c r="B59" s="459"/>
      <c r="C59" s="543"/>
      <c r="D59" s="544"/>
      <c r="E59" s="545"/>
      <c r="F59" s="241"/>
      <c r="G59" s="470"/>
      <c r="H59" s="474"/>
      <c r="I59" s="475"/>
      <c r="J59" s="475"/>
      <c r="K59" s="476"/>
      <c r="L59" s="480"/>
      <c r="M59" s="481"/>
      <c r="N59" s="481"/>
      <c r="O59" s="482"/>
      <c r="P59" s="526" t="s">
        <v>138</v>
      </c>
      <c r="Q59" s="527"/>
      <c r="R59" s="528"/>
      <c r="S59" s="242" t="str">
        <f>IF(S58="","",VLOOKUP(S58,'シフト記号表（勤務時間帯）'!$C$6:$K$35,9,FALSE))</f>
        <v/>
      </c>
      <c r="T59" s="243" t="str">
        <f>IF(T58="","",VLOOKUP(T58,'シフト記号表（勤務時間帯）'!$C$6:$K$35,9,FALSE))</f>
        <v/>
      </c>
      <c r="U59" s="243" t="str">
        <f>IF(U58="","",VLOOKUP(U58,'シフト記号表（勤務時間帯）'!$C$6:$K$35,9,FALSE))</f>
        <v/>
      </c>
      <c r="V59" s="243" t="str">
        <f>IF(V58="","",VLOOKUP(V58,'シフト記号表（勤務時間帯）'!$C$6:$K$35,9,FALSE))</f>
        <v/>
      </c>
      <c r="W59" s="243" t="str">
        <f>IF(W58="","",VLOOKUP(W58,'シフト記号表（勤務時間帯）'!$C$6:$K$35,9,FALSE))</f>
        <v/>
      </c>
      <c r="X59" s="243" t="str">
        <f>IF(X58="","",VLOOKUP(X58,'シフト記号表（勤務時間帯）'!$C$6:$K$35,9,FALSE))</f>
        <v/>
      </c>
      <c r="Y59" s="244" t="str">
        <f>IF(Y58="","",VLOOKUP(Y58,'シフト記号表（勤務時間帯）'!$C$6:$K$35,9,FALSE))</f>
        <v/>
      </c>
      <c r="Z59" s="242" t="str">
        <f>IF(Z58="","",VLOOKUP(Z58,'シフト記号表（勤務時間帯）'!$C$6:$K$35,9,FALSE))</f>
        <v/>
      </c>
      <c r="AA59" s="243" t="str">
        <f>IF(AA58="","",VLOOKUP(AA58,'シフト記号表（勤務時間帯）'!$C$6:$K$35,9,FALSE))</f>
        <v/>
      </c>
      <c r="AB59" s="243" t="str">
        <f>IF(AB58="","",VLOOKUP(AB58,'シフト記号表（勤務時間帯）'!$C$6:$K$35,9,FALSE))</f>
        <v/>
      </c>
      <c r="AC59" s="243" t="str">
        <f>IF(AC58="","",VLOOKUP(AC58,'シフト記号表（勤務時間帯）'!$C$6:$K$35,9,FALSE))</f>
        <v/>
      </c>
      <c r="AD59" s="243" t="str">
        <f>IF(AD58="","",VLOOKUP(AD58,'シフト記号表（勤務時間帯）'!$C$6:$K$35,9,FALSE))</f>
        <v/>
      </c>
      <c r="AE59" s="243" t="str">
        <f>IF(AE58="","",VLOOKUP(AE58,'シフト記号表（勤務時間帯）'!$C$6:$K$35,9,FALSE))</f>
        <v/>
      </c>
      <c r="AF59" s="244" t="str">
        <f>IF(AF58="","",VLOOKUP(AF58,'シフト記号表（勤務時間帯）'!$C$6:$K$35,9,FALSE))</f>
        <v/>
      </c>
      <c r="AG59" s="242" t="str">
        <f>IF(AG58="","",VLOOKUP(AG58,'シフト記号表（勤務時間帯）'!$C$6:$K$35,9,FALSE))</f>
        <v/>
      </c>
      <c r="AH59" s="243" t="str">
        <f>IF(AH58="","",VLOOKUP(AH58,'シフト記号表（勤務時間帯）'!$C$6:$K$35,9,FALSE))</f>
        <v/>
      </c>
      <c r="AI59" s="243" t="str">
        <f>IF(AI58="","",VLOOKUP(AI58,'シフト記号表（勤務時間帯）'!$C$6:$K$35,9,FALSE))</f>
        <v/>
      </c>
      <c r="AJ59" s="243" t="str">
        <f>IF(AJ58="","",VLOOKUP(AJ58,'シフト記号表（勤務時間帯）'!$C$6:$K$35,9,FALSE))</f>
        <v/>
      </c>
      <c r="AK59" s="243" t="str">
        <f>IF(AK58="","",VLOOKUP(AK58,'シフト記号表（勤務時間帯）'!$C$6:$K$35,9,FALSE))</f>
        <v/>
      </c>
      <c r="AL59" s="243" t="str">
        <f>IF(AL58="","",VLOOKUP(AL58,'シフト記号表（勤務時間帯）'!$C$6:$K$35,9,FALSE))</f>
        <v/>
      </c>
      <c r="AM59" s="244" t="str">
        <f>IF(AM58="","",VLOOKUP(AM58,'シフト記号表（勤務時間帯）'!$C$6:$K$35,9,FALSE))</f>
        <v/>
      </c>
      <c r="AN59" s="242" t="str">
        <f>IF(AN58="","",VLOOKUP(AN58,'シフト記号表（勤務時間帯）'!$C$6:$K$35,9,FALSE))</f>
        <v/>
      </c>
      <c r="AO59" s="243" t="str">
        <f>IF(AO58="","",VLOOKUP(AO58,'シフト記号表（勤務時間帯）'!$C$6:$K$35,9,FALSE))</f>
        <v/>
      </c>
      <c r="AP59" s="243" t="str">
        <f>IF(AP58="","",VLOOKUP(AP58,'シフト記号表（勤務時間帯）'!$C$6:$K$35,9,FALSE))</f>
        <v/>
      </c>
      <c r="AQ59" s="243" t="str">
        <f>IF(AQ58="","",VLOOKUP(AQ58,'シフト記号表（勤務時間帯）'!$C$6:$K$35,9,FALSE))</f>
        <v/>
      </c>
      <c r="AR59" s="243" t="str">
        <f>IF(AR58="","",VLOOKUP(AR58,'シフト記号表（勤務時間帯）'!$C$6:$K$35,9,FALSE))</f>
        <v/>
      </c>
      <c r="AS59" s="243" t="str">
        <f>IF(AS58="","",VLOOKUP(AS58,'シフト記号表（勤務時間帯）'!$C$6:$K$35,9,FALSE))</f>
        <v/>
      </c>
      <c r="AT59" s="244" t="str">
        <f>IF(AT58="","",VLOOKUP(AT58,'シフト記号表（勤務時間帯）'!$C$6:$K$35,9,FALSE))</f>
        <v/>
      </c>
      <c r="AU59" s="242" t="str">
        <f>IF(AU58="","",VLOOKUP(AU58,'シフト記号表（勤務時間帯）'!$C$6:$K$35,9,FALSE))</f>
        <v/>
      </c>
      <c r="AV59" s="243" t="str">
        <f>IF(AV58="","",VLOOKUP(AV58,'シフト記号表（勤務時間帯）'!$C$6:$K$35,9,FALSE))</f>
        <v/>
      </c>
      <c r="AW59" s="243" t="str">
        <f>IF(AW58="","",VLOOKUP(AW58,'シフト記号表（勤務時間帯）'!$C$6:$K$35,9,FALSE))</f>
        <v/>
      </c>
      <c r="AX59" s="529">
        <f>IF($BB$3="４週",SUM(S59:AT59),IF($BB$3="暦月",SUM(S59:AW59),""))</f>
        <v>0</v>
      </c>
      <c r="AY59" s="530"/>
      <c r="AZ59" s="531">
        <f>IF($BB$3="４週",AX59/4,IF($BB$3="暦月",'通所型サービス（100名）'!AX59/('通所型サービス（100名）'!$BB$8/7),""))</f>
        <v>0</v>
      </c>
      <c r="BA59" s="532"/>
      <c r="BB59" s="580"/>
      <c r="BC59" s="481"/>
      <c r="BD59" s="481"/>
      <c r="BE59" s="481"/>
      <c r="BF59" s="482"/>
    </row>
    <row r="60" spans="2:58" ht="20.25" customHeight="1">
      <c r="B60" s="459"/>
      <c r="C60" s="546"/>
      <c r="D60" s="547"/>
      <c r="E60" s="548"/>
      <c r="F60" s="295">
        <f>C58</f>
        <v>0</v>
      </c>
      <c r="G60" s="550"/>
      <c r="H60" s="474"/>
      <c r="I60" s="475"/>
      <c r="J60" s="475"/>
      <c r="K60" s="476"/>
      <c r="L60" s="555"/>
      <c r="M60" s="556"/>
      <c r="N60" s="556"/>
      <c r="O60" s="557"/>
      <c r="P60" s="533" t="s">
        <v>139</v>
      </c>
      <c r="Q60" s="534"/>
      <c r="R60" s="535"/>
      <c r="S60" s="246" t="str">
        <f>IF(S58="","",VLOOKUP(S58,'シフト記号表（勤務時間帯）'!$C$6:$U$35,19,FALSE))</f>
        <v/>
      </c>
      <c r="T60" s="247" t="str">
        <f>IF(T58="","",VLOOKUP(T58,'シフト記号表（勤務時間帯）'!$C$6:$U$35,19,FALSE))</f>
        <v/>
      </c>
      <c r="U60" s="247" t="str">
        <f>IF(U58="","",VLOOKUP(U58,'シフト記号表（勤務時間帯）'!$C$6:$U$35,19,FALSE))</f>
        <v/>
      </c>
      <c r="V60" s="247" t="str">
        <f>IF(V58="","",VLOOKUP(V58,'シフト記号表（勤務時間帯）'!$C$6:$U$35,19,FALSE))</f>
        <v/>
      </c>
      <c r="W60" s="247" t="str">
        <f>IF(W58="","",VLOOKUP(W58,'シフト記号表（勤務時間帯）'!$C$6:$U$35,19,FALSE))</f>
        <v/>
      </c>
      <c r="X60" s="247" t="str">
        <f>IF(X58="","",VLOOKUP(X58,'シフト記号表（勤務時間帯）'!$C$6:$U$35,19,FALSE))</f>
        <v/>
      </c>
      <c r="Y60" s="248" t="str">
        <f>IF(Y58="","",VLOOKUP(Y58,'シフト記号表（勤務時間帯）'!$C$6:$U$35,19,FALSE))</f>
        <v/>
      </c>
      <c r="Z60" s="246" t="str">
        <f>IF(Z58="","",VLOOKUP(Z58,'シフト記号表（勤務時間帯）'!$C$6:$U$35,19,FALSE))</f>
        <v/>
      </c>
      <c r="AA60" s="247" t="str">
        <f>IF(AA58="","",VLOOKUP(AA58,'シフト記号表（勤務時間帯）'!$C$6:$U$35,19,FALSE))</f>
        <v/>
      </c>
      <c r="AB60" s="247" t="str">
        <f>IF(AB58="","",VLOOKUP(AB58,'シフト記号表（勤務時間帯）'!$C$6:$U$35,19,FALSE))</f>
        <v/>
      </c>
      <c r="AC60" s="247" t="str">
        <f>IF(AC58="","",VLOOKUP(AC58,'シフト記号表（勤務時間帯）'!$C$6:$U$35,19,FALSE))</f>
        <v/>
      </c>
      <c r="AD60" s="247" t="str">
        <f>IF(AD58="","",VLOOKUP(AD58,'シフト記号表（勤務時間帯）'!$C$6:$U$35,19,FALSE))</f>
        <v/>
      </c>
      <c r="AE60" s="247" t="str">
        <f>IF(AE58="","",VLOOKUP(AE58,'シフト記号表（勤務時間帯）'!$C$6:$U$35,19,FALSE))</f>
        <v/>
      </c>
      <c r="AF60" s="248" t="str">
        <f>IF(AF58="","",VLOOKUP(AF58,'シフト記号表（勤務時間帯）'!$C$6:$U$35,19,FALSE))</f>
        <v/>
      </c>
      <c r="AG60" s="246" t="str">
        <f>IF(AG58="","",VLOOKUP(AG58,'シフト記号表（勤務時間帯）'!$C$6:$U$35,19,FALSE))</f>
        <v/>
      </c>
      <c r="AH60" s="247" t="str">
        <f>IF(AH58="","",VLOOKUP(AH58,'シフト記号表（勤務時間帯）'!$C$6:$U$35,19,FALSE))</f>
        <v/>
      </c>
      <c r="AI60" s="247" t="str">
        <f>IF(AI58="","",VLOOKUP(AI58,'シフト記号表（勤務時間帯）'!$C$6:$U$35,19,FALSE))</f>
        <v/>
      </c>
      <c r="AJ60" s="247" t="str">
        <f>IF(AJ58="","",VLOOKUP(AJ58,'シフト記号表（勤務時間帯）'!$C$6:$U$35,19,FALSE))</f>
        <v/>
      </c>
      <c r="AK60" s="247" t="str">
        <f>IF(AK58="","",VLOOKUP(AK58,'シフト記号表（勤務時間帯）'!$C$6:$U$35,19,FALSE))</f>
        <v/>
      </c>
      <c r="AL60" s="247" t="str">
        <f>IF(AL58="","",VLOOKUP(AL58,'シフト記号表（勤務時間帯）'!$C$6:$U$35,19,FALSE))</f>
        <v/>
      </c>
      <c r="AM60" s="248" t="str">
        <f>IF(AM58="","",VLOOKUP(AM58,'シフト記号表（勤務時間帯）'!$C$6:$U$35,19,FALSE))</f>
        <v/>
      </c>
      <c r="AN60" s="246" t="str">
        <f>IF(AN58="","",VLOOKUP(AN58,'シフト記号表（勤務時間帯）'!$C$6:$U$35,19,FALSE))</f>
        <v/>
      </c>
      <c r="AO60" s="247" t="str">
        <f>IF(AO58="","",VLOOKUP(AO58,'シフト記号表（勤務時間帯）'!$C$6:$U$35,19,FALSE))</f>
        <v/>
      </c>
      <c r="AP60" s="247" t="str">
        <f>IF(AP58="","",VLOOKUP(AP58,'シフト記号表（勤務時間帯）'!$C$6:$U$35,19,FALSE))</f>
        <v/>
      </c>
      <c r="AQ60" s="247" t="str">
        <f>IF(AQ58="","",VLOOKUP(AQ58,'シフト記号表（勤務時間帯）'!$C$6:$U$35,19,FALSE))</f>
        <v/>
      </c>
      <c r="AR60" s="247" t="str">
        <f>IF(AR58="","",VLOOKUP(AR58,'シフト記号表（勤務時間帯）'!$C$6:$U$35,19,FALSE))</f>
        <v/>
      </c>
      <c r="AS60" s="247" t="str">
        <f>IF(AS58="","",VLOOKUP(AS58,'シフト記号表（勤務時間帯）'!$C$6:$U$35,19,FALSE))</f>
        <v/>
      </c>
      <c r="AT60" s="248" t="str">
        <f>IF(AT58="","",VLOOKUP(AT58,'シフト記号表（勤務時間帯）'!$C$6:$U$35,19,FALSE))</f>
        <v/>
      </c>
      <c r="AU60" s="246" t="str">
        <f>IF(AU58="","",VLOOKUP(AU58,'シフト記号表（勤務時間帯）'!$C$6:$U$35,19,FALSE))</f>
        <v/>
      </c>
      <c r="AV60" s="247" t="str">
        <f>IF(AV58="","",VLOOKUP(AV58,'シフト記号表（勤務時間帯）'!$C$6:$U$35,19,FALSE))</f>
        <v/>
      </c>
      <c r="AW60" s="247" t="str">
        <f>IF(AW58="","",VLOOKUP(AW58,'シフト記号表（勤務時間帯）'!$C$6:$U$35,19,FALSE))</f>
        <v/>
      </c>
      <c r="AX60" s="536">
        <f>IF($BB$3="４週",SUM(S60:AT60),IF($BB$3="暦月",SUM(S60:AW60),""))</f>
        <v>0</v>
      </c>
      <c r="AY60" s="537"/>
      <c r="AZ60" s="538">
        <f>IF($BB$3="４週",AX60/4,IF($BB$3="暦月",'通所型サービス（100名）'!AX60/('通所型サービス（100名）'!$BB$8/7),""))</f>
        <v>0</v>
      </c>
      <c r="BA60" s="539"/>
      <c r="BB60" s="581"/>
      <c r="BC60" s="556"/>
      <c r="BD60" s="556"/>
      <c r="BE60" s="556"/>
      <c r="BF60" s="557"/>
    </row>
    <row r="61" spans="2:58" ht="20.25" customHeight="1">
      <c r="B61" s="636">
        <f>B58+1</f>
        <v>14</v>
      </c>
      <c r="C61" s="543"/>
      <c r="D61" s="544"/>
      <c r="E61" s="545"/>
      <c r="F61" s="296"/>
      <c r="G61" s="637"/>
      <c r="H61" s="638"/>
      <c r="I61" s="639"/>
      <c r="J61" s="639"/>
      <c r="K61" s="640"/>
      <c r="L61" s="480"/>
      <c r="M61" s="481"/>
      <c r="N61" s="481"/>
      <c r="O61" s="482"/>
      <c r="P61" s="641" t="s">
        <v>137</v>
      </c>
      <c r="Q61" s="642"/>
      <c r="R61" s="643"/>
      <c r="S61" s="292"/>
      <c r="T61" s="293"/>
      <c r="U61" s="293"/>
      <c r="V61" s="293"/>
      <c r="W61" s="293"/>
      <c r="X61" s="293"/>
      <c r="Y61" s="294"/>
      <c r="Z61" s="292"/>
      <c r="AA61" s="293"/>
      <c r="AB61" s="293"/>
      <c r="AC61" s="293"/>
      <c r="AD61" s="293"/>
      <c r="AE61" s="293"/>
      <c r="AF61" s="294"/>
      <c r="AG61" s="292"/>
      <c r="AH61" s="293"/>
      <c r="AI61" s="293"/>
      <c r="AJ61" s="293"/>
      <c r="AK61" s="293"/>
      <c r="AL61" s="293"/>
      <c r="AM61" s="294"/>
      <c r="AN61" s="292"/>
      <c r="AO61" s="293"/>
      <c r="AP61" s="293"/>
      <c r="AQ61" s="293"/>
      <c r="AR61" s="293"/>
      <c r="AS61" s="293"/>
      <c r="AT61" s="294"/>
      <c r="AU61" s="292"/>
      <c r="AV61" s="293"/>
      <c r="AW61" s="293"/>
      <c r="AX61" s="632"/>
      <c r="AY61" s="633"/>
      <c r="AZ61" s="634"/>
      <c r="BA61" s="635"/>
      <c r="BB61" s="580"/>
      <c r="BC61" s="481"/>
      <c r="BD61" s="481"/>
      <c r="BE61" s="481"/>
      <c r="BF61" s="482"/>
    </row>
    <row r="62" spans="2:58" ht="20.25" customHeight="1">
      <c r="B62" s="459"/>
      <c r="C62" s="543"/>
      <c r="D62" s="544"/>
      <c r="E62" s="545"/>
      <c r="F62" s="241"/>
      <c r="G62" s="470"/>
      <c r="H62" s="474"/>
      <c r="I62" s="475"/>
      <c r="J62" s="475"/>
      <c r="K62" s="476"/>
      <c r="L62" s="480"/>
      <c r="M62" s="481"/>
      <c r="N62" s="481"/>
      <c r="O62" s="482"/>
      <c r="P62" s="526" t="s">
        <v>138</v>
      </c>
      <c r="Q62" s="527"/>
      <c r="R62" s="528"/>
      <c r="S62" s="242" t="str">
        <f>IF(S61="","",VLOOKUP(S61,'シフト記号表（勤務時間帯）'!$C$6:$K$35,9,FALSE))</f>
        <v/>
      </c>
      <c r="T62" s="243" t="str">
        <f>IF(T61="","",VLOOKUP(T61,'シフト記号表（勤務時間帯）'!$C$6:$K$35,9,FALSE))</f>
        <v/>
      </c>
      <c r="U62" s="243" t="str">
        <f>IF(U61="","",VLOOKUP(U61,'シフト記号表（勤務時間帯）'!$C$6:$K$35,9,FALSE))</f>
        <v/>
      </c>
      <c r="V62" s="243" t="str">
        <f>IF(V61="","",VLOOKUP(V61,'シフト記号表（勤務時間帯）'!$C$6:$K$35,9,FALSE))</f>
        <v/>
      </c>
      <c r="W62" s="243" t="str">
        <f>IF(W61="","",VLOOKUP(W61,'シフト記号表（勤務時間帯）'!$C$6:$K$35,9,FALSE))</f>
        <v/>
      </c>
      <c r="X62" s="243" t="str">
        <f>IF(X61="","",VLOOKUP(X61,'シフト記号表（勤務時間帯）'!$C$6:$K$35,9,FALSE))</f>
        <v/>
      </c>
      <c r="Y62" s="244" t="str">
        <f>IF(Y61="","",VLOOKUP(Y61,'シフト記号表（勤務時間帯）'!$C$6:$K$35,9,FALSE))</f>
        <v/>
      </c>
      <c r="Z62" s="242" t="str">
        <f>IF(Z61="","",VLOOKUP(Z61,'シフト記号表（勤務時間帯）'!$C$6:$K$35,9,FALSE))</f>
        <v/>
      </c>
      <c r="AA62" s="243" t="str">
        <f>IF(AA61="","",VLOOKUP(AA61,'シフト記号表（勤務時間帯）'!$C$6:$K$35,9,FALSE))</f>
        <v/>
      </c>
      <c r="AB62" s="243" t="str">
        <f>IF(AB61="","",VLOOKUP(AB61,'シフト記号表（勤務時間帯）'!$C$6:$K$35,9,FALSE))</f>
        <v/>
      </c>
      <c r="AC62" s="243" t="str">
        <f>IF(AC61="","",VLOOKUP(AC61,'シフト記号表（勤務時間帯）'!$C$6:$K$35,9,FALSE))</f>
        <v/>
      </c>
      <c r="AD62" s="243" t="str">
        <f>IF(AD61="","",VLOOKUP(AD61,'シフト記号表（勤務時間帯）'!$C$6:$K$35,9,FALSE))</f>
        <v/>
      </c>
      <c r="AE62" s="243" t="str">
        <f>IF(AE61="","",VLOOKUP(AE61,'シフト記号表（勤務時間帯）'!$C$6:$K$35,9,FALSE))</f>
        <v/>
      </c>
      <c r="AF62" s="244" t="str">
        <f>IF(AF61="","",VLOOKUP(AF61,'シフト記号表（勤務時間帯）'!$C$6:$K$35,9,FALSE))</f>
        <v/>
      </c>
      <c r="AG62" s="242" t="str">
        <f>IF(AG61="","",VLOOKUP(AG61,'シフト記号表（勤務時間帯）'!$C$6:$K$35,9,FALSE))</f>
        <v/>
      </c>
      <c r="AH62" s="243" t="str">
        <f>IF(AH61="","",VLOOKUP(AH61,'シフト記号表（勤務時間帯）'!$C$6:$K$35,9,FALSE))</f>
        <v/>
      </c>
      <c r="AI62" s="243" t="str">
        <f>IF(AI61="","",VLOOKUP(AI61,'シフト記号表（勤務時間帯）'!$C$6:$K$35,9,FALSE))</f>
        <v/>
      </c>
      <c r="AJ62" s="243" t="str">
        <f>IF(AJ61="","",VLOOKUP(AJ61,'シフト記号表（勤務時間帯）'!$C$6:$K$35,9,FALSE))</f>
        <v/>
      </c>
      <c r="AK62" s="243" t="str">
        <f>IF(AK61="","",VLOOKUP(AK61,'シフト記号表（勤務時間帯）'!$C$6:$K$35,9,FALSE))</f>
        <v/>
      </c>
      <c r="AL62" s="243" t="str">
        <f>IF(AL61="","",VLOOKUP(AL61,'シフト記号表（勤務時間帯）'!$C$6:$K$35,9,FALSE))</f>
        <v/>
      </c>
      <c r="AM62" s="244" t="str">
        <f>IF(AM61="","",VLOOKUP(AM61,'シフト記号表（勤務時間帯）'!$C$6:$K$35,9,FALSE))</f>
        <v/>
      </c>
      <c r="AN62" s="242" t="str">
        <f>IF(AN61="","",VLOOKUP(AN61,'シフト記号表（勤務時間帯）'!$C$6:$K$35,9,FALSE))</f>
        <v/>
      </c>
      <c r="AO62" s="243" t="str">
        <f>IF(AO61="","",VLOOKUP(AO61,'シフト記号表（勤務時間帯）'!$C$6:$K$35,9,FALSE))</f>
        <v/>
      </c>
      <c r="AP62" s="243" t="str">
        <f>IF(AP61="","",VLOOKUP(AP61,'シフト記号表（勤務時間帯）'!$C$6:$K$35,9,FALSE))</f>
        <v/>
      </c>
      <c r="AQ62" s="243" t="str">
        <f>IF(AQ61="","",VLOOKUP(AQ61,'シフト記号表（勤務時間帯）'!$C$6:$K$35,9,FALSE))</f>
        <v/>
      </c>
      <c r="AR62" s="243" t="str">
        <f>IF(AR61="","",VLOOKUP(AR61,'シフト記号表（勤務時間帯）'!$C$6:$K$35,9,FALSE))</f>
        <v/>
      </c>
      <c r="AS62" s="243" t="str">
        <f>IF(AS61="","",VLOOKUP(AS61,'シフト記号表（勤務時間帯）'!$C$6:$K$35,9,FALSE))</f>
        <v/>
      </c>
      <c r="AT62" s="244" t="str">
        <f>IF(AT61="","",VLOOKUP(AT61,'シフト記号表（勤務時間帯）'!$C$6:$K$35,9,FALSE))</f>
        <v/>
      </c>
      <c r="AU62" s="242" t="str">
        <f>IF(AU61="","",VLOOKUP(AU61,'シフト記号表（勤務時間帯）'!$C$6:$K$35,9,FALSE))</f>
        <v/>
      </c>
      <c r="AV62" s="243" t="str">
        <f>IF(AV61="","",VLOOKUP(AV61,'シフト記号表（勤務時間帯）'!$C$6:$K$35,9,FALSE))</f>
        <v/>
      </c>
      <c r="AW62" s="243" t="str">
        <f>IF(AW61="","",VLOOKUP(AW61,'シフト記号表（勤務時間帯）'!$C$6:$K$35,9,FALSE))</f>
        <v/>
      </c>
      <c r="AX62" s="529">
        <f>IF($BB$3="４週",SUM(S62:AT62),IF($BB$3="暦月",SUM(S62:AW62),""))</f>
        <v>0</v>
      </c>
      <c r="AY62" s="530"/>
      <c r="AZ62" s="531">
        <f>IF($BB$3="４週",AX62/4,IF($BB$3="暦月",'通所型サービス（100名）'!AX62/('通所型サービス（100名）'!$BB$8/7),""))</f>
        <v>0</v>
      </c>
      <c r="BA62" s="532"/>
      <c r="BB62" s="580"/>
      <c r="BC62" s="481"/>
      <c r="BD62" s="481"/>
      <c r="BE62" s="481"/>
      <c r="BF62" s="482"/>
    </row>
    <row r="63" spans="2:58" ht="20.25" customHeight="1">
      <c r="B63" s="459"/>
      <c r="C63" s="546"/>
      <c r="D63" s="547"/>
      <c r="E63" s="548"/>
      <c r="F63" s="295">
        <f>C61</f>
        <v>0</v>
      </c>
      <c r="G63" s="550"/>
      <c r="H63" s="474"/>
      <c r="I63" s="475"/>
      <c r="J63" s="475"/>
      <c r="K63" s="476"/>
      <c r="L63" s="555"/>
      <c r="M63" s="556"/>
      <c r="N63" s="556"/>
      <c r="O63" s="557"/>
      <c r="P63" s="533" t="s">
        <v>139</v>
      </c>
      <c r="Q63" s="534"/>
      <c r="R63" s="535"/>
      <c r="S63" s="246" t="str">
        <f>IF(S61="","",VLOOKUP(S61,'シフト記号表（勤務時間帯）'!$C$6:$U$35,19,FALSE))</f>
        <v/>
      </c>
      <c r="T63" s="247" t="str">
        <f>IF(T61="","",VLOOKUP(T61,'シフト記号表（勤務時間帯）'!$C$6:$U$35,19,FALSE))</f>
        <v/>
      </c>
      <c r="U63" s="247" t="str">
        <f>IF(U61="","",VLOOKUP(U61,'シフト記号表（勤務時間帯）'!$C$6:$U$35,19,FALSE))</f>
        <v/>
      </c>
      <c r="V63" s="247" t="str">
        <f>IF(V61="","",VLOOKUP(V61,'シフト記号表（勤務時間帯）'!$C$6:$U$35,19,FALSE))</f>
        <v/>
      </c>
      <c r="W63" s="247" t="str">
        <f>IF(W61="","",VLOOKUP(W61,'シフト記号表（勤務時間帯）'!$C$6:$U$35,19,FALSE))</f>
        <v/>
      </c>
      <c r="X63" s="247" t="str">
        <f>IF(X61="","",VLOOKUP(X61,'シフト記号表（勤務時間帯）'!$C$6:$U$35,19,FALSE))</f>
        <v/>
      </c>
      <c r="Y63" s="248" t="str">
        <f>IF(Y61="","",VLOOKUP(Y61,'シフト記号表（勤務時間帯）'!$C$6:$U$35,19,FALSE))</f>
        <v/>
      </c>
      <c r="Z63" s="246" t="str">
        <f>IF(Z61="","",VLOOKUP(Z61,'シフト記号表（勤務時間帯）'!$C$6:$U$35,19,FALSE))</f>
        <v/>
      </c>
      <c r="AA63" s="247" t="str">
        <f>IF(AA61="","",VLOOKUP(AA61,'シフト記号表（勤務時間帯）'!$C$6:$U$35,19,FALSE))</f>
        <v/>
      </c>
      <c r="AB63" s="247" t="str">
        <f>IF(AB61="","",VLOOKUP(AB61,'シフト記号表（勤務時間帯）'!$C$6:$U$35,19,FALSE))</f>
        <v/>
      </c>
      <c r="AC63" s="247" t="str">
        <f>IF(AC61="","",VLOOKUP(AC61,'シフト記号表（勤務時間帯）'!$C$6:$U$35,19,FALSE))</f>
        <v/>
      </c>
      <c r="AD63" s="247" t="str">
        <f>IF(AD61="","",VLOOKUP(AD61,'シフト記号表（勤務時間帯）'!$C$6:$U$35,19,FALSE))</f>
        <v/>
      </c>
      <c r="AE63" s="247" t="str">
        <f>IF(AE61="","",VLOOKUP(AE61,'シフト記号表（勤務時間帯）'!$C$6:$U$35,19,FALSE))</f>
        <v/>
      </c>
      <c r="AF63" s="248" t="str">
        <f>IF(AF61="","",VLOOKUP(AF61,'シフト記号表（勤務時間帯）'!$C$6:$U$35,19,FALSE))</f>
        <v/>
      </c>
      <c r="AG63" s="246" t="str">
        <f>IF(AG61="","",VLOOKUP(AG61,'シフト記号表（勤務時間帯）'!$C$6:$U$35,19,FALSE))</f>
        <v/>
      </c>
      <c r="AH63" s="247" t="str">
        <f>IF(AH61="","",VLOOKUP(AH61,'シフト記号表（勤務時間帯）'!$C$6:$U$35,19,FALSE))</f>
        <v/>
      </c>
      <c r="AI63" s="247" t="str">
        <f>IF(AI61="","",VLOOKUP(AI61,'シフト記号表（勤務時間帯）'!$C$6:$U$35,19,FALSE))</f>
        <v/>
      </c>
      <c r="AJ63" s="247" t="str">
        <f>IF(AJ61="","",VLOOKUP(AJ61,'シフト記号表（勤務時間帯）'!$C$6:$U$35,19,FALSE))</f>
        <v/>
      </c>
      <c r="AK63" s="247" t="str">
        <f>IF(AK61="","",VLOOKUP(AK61,'シフト記号表（勤務時間帯）'!$C$6:$U$35,19,FALSE))</f>
        <v/>
      </c>
      <c r="AL63" s="247" t="str">
        <f>IF(AL61="","",VLOOKUP(AL61,'シフト記号表（勤務時間帯）'!$C$6:$U$35,19,FALSE))</f>
        <v/>
      </c>
      <c r="AM63" s="248" t="str">
        <f>IF(AM61="","",VLOOKUP(AM61,'シフト記号表（勤務時間帯）'!$C$6:$U$35,19,FALSE))</f>
        <v/>
      </c>
      <c r="AN63" s="246" t="str">
        <f>IF(AN61="","",VLOOKUP(AN61,'シフト記号表（勤務時間帯）'!$C$6:$U$35,19,FALSE))</f>
        <v/>
      </c>
      <c r="AO63" s="247" t="str">
        <f>IF(AO61="","",VLOOKUP(AO61,'シフト記号表（勤務時間帯）'!$C$6:$U$35,19,FALSE))</f>
        <v/>
      </c>
      <c r="AP63" s="247" t="str">
        <f>IF(AP61="","",VLOOKUP(AP61,'シフト記号表（勤務時間帯）'!$C$6:$U$35,19,FALSE))</f>
        <v/>
      </c>
      <c r="AQ63" s="247" t="str">
        <f>IF(AQ61="","",VLOOKUP(AQ61,'シフト記号表（勤務時間帯）'!$C$6:$U$35,19,FALSE))</f>
        <v/>
      </c>
      <c r="AR63" s="247" t="str">
        <f>IF(AR61="","",VLOOKUP(AR61,'シフト記号表（勤務時間帯）'!$C$6:$U$35,19,FALSE))</f>
        <v/>
      </c>
      <c r="AS63" s="247" t="str">
        <f>IF(AS61="","",VLOOKUP(AS61,'シフト記号表（勤務時間帯）'!$C$6:$U$35,19,FALSE))</f>
        <v/>
      </c>
      <c r="AT63" s="248" t="str">
        <f>IF(AT61="","",VLOOKUP(AT61,'シフト記号表（勤務時間帯）'!$C$6:$U$35,19,FALSE))</f>
        <v/>
      </c>
      <c r="AU63" s="246" t="str">
        <f>IF(AU61="","",VLOOKUP(AU61,'シフト記号表（勤務時間帯）'!$C$6:$U$35,19,FALSE))</f>
        <v/>
      </c>
      <c r="AV63" s="247" t="str">
        <f>IF(AV61="","",VLOOKUP(AV61,'シフト記号表（勤務時間帯）'!$C$6:$U$35,19,FALSE))</f>
        <v/>
      </c>
      <c r="AW63" s="247" t="str">
        <f>IF(AW61="","",VLOOKUP(AW61,'シフト記号表（勤務時間帯）'!$C$6:$U$35,19,FALSE))</f>
        <v/>
      </c>
      <c r="AX63" s="536">
        <f>IF($BB$3="４週",SUM(S63:AT63),IF($BB$3="暦月",SUM(S63:AW63),""))</f>
        <v>0</v>
      </c>
      <c r="AY63" s="537"/>
      <c r="AZ63" s="538">
        <f>IF($BB$3="４週",AX63/4,IF($BB$3="暦月",'通所型サービス（100名）'!AX63/('通所型サービス（100名）'!$BB$8/7),""))</f>
        <v>0</v>
      </c>
      <c r="BA63" s="539"/>
      <c r="BB63" s="581"/>
      <c r="BC63" s="556"/>
      <c r="BD63" s="556"/>
      <c r="BE63" s="556"/>
      <c r="BF63" s="557"/>
    </row>
    <row r="64" spans="2:58" ht="20.25" customHeight="1">
      <c r="B64" s="459">
        <f>B61+1</f>
        <v>15</v>
      </c>
      <c r="C64" s="540"/>
      <c r="D64" s="541"/>
      <c r="E64" s="542"/>
      <c r="F64" s="249"/>
      <c r="G64" s="549"/>
      <c r="H64" s="551"/>
      <c r="I64" s="475"/>
      <c r="J64" s="475"/>
      <c r="K64" s="476"/>
      <c r="L64" s="552"/>
      <c r="M64" s="553"/>
      <c r="N64" s="553"/>
      <c r="O64" s="554"/>
      <c r="P64" s="558" t="s">
        <v>137</v>
      </c>
      <c r="Q64" s="559"/>
      <c r="R64" s="560"/>
      <c r="S64" s="292"/>
      <c r="T64" s="293"/>
      <c r="U64" s="293"/>
      <c r="V64" s="293"/>
      <c r="W64" s="293"/>
      <c r="X64" s="293"/>
      <c r="Y64" s="294"/>
      <c r="Z64" s="292"/>
      <c r="AA64" s="293"/>
      <c r="AB64" s="293"/>
      <c r="AC64" s="293"/>
      <c r="AD64" s="293"/>
      <c r="AE64" s="293"/>
      <c r="AF64" s="294"/>
      <c r="AG64" s="292"/>
      <c r="AH64" s="293"/>
      <c r="AI64" s="293"/>
      <c r="AJ64" s="293"/>
      <c r="AK64" s="293"/>
      <c r="AL64" s="293"/>
      <c r="AM64" s="294"/>
      <c r="AN64" s="292"/>
      <c r="AO64" s="293"/>
      <c r="AP64" s="293"/>
      <c r="AQ64" s="293"/>
      <c r="AR64" s="293"/>
      <c r="AS64" s="293"/>
      <c r="AT64" s="294"/>
      <c r="AU64" s="292"/>
      <c r="AV64" s="293"/>
      <c r="AW64" s="293"/>
      <c r="AX64" s="624"/>
      <c r="AY64" s="625"/>
      <c r="AZ64" s="626"/>
      <c r="BA64" s="627"/>
      <c r="BB64" s="579"/>
      <c r="BC64" s="553"/>
      <c r="BD64" s="553"/>
      <c r="BE64" s="553"/>
      <c r="BF64" s="554"/>
    </row>
    <row r="65" spans="2:58" ht="20.25" customHeight="1">
      <c r="B65" s="459"/>
      <c r="C65" s="543"/>
      <c r="D65" s="544"/>
      <c r="E65" s="545"/>
      <c r="F65" s="241"/>
      <c r="G65" s="470"/>
      <c r="H65" s="474"/>
      <c r="I65" s="475"/>
      <c r="J65" s="475"/>
      <c r="K65" s="476"/>
      <c r="L65" s="480"/>
      <c r="M65" s="481"/>
      <c r="N65" s="481"/>
      <c r="O65" s="482"/>
      <c r="P65" s="526" t="s">
        <v>138</v>
      </c>
      <c r="Q65" s="527"/>
      <c r="R65" s="528"/>
      <c r="S65" s="242" t="str">
        <f>IF(S64="","",VLOOKUP(S64,'シフト記号表（勤務時間帯）'!$C$6:$K$35,9,FALSE))</f>
        <v/>
      </c>
      <c r="T65" s="243" t="str">
        <f>IF(T64="","",VLOOKUP(T64,'シフト記号表（勤務時間帯）'!$C$6:$K$35,9,FALSE))</f>
        <v/>
      </c>
      <c r="U65" s="243" t="str">
        <f>IF(U64="","",VLOOKUP(U64,'シフト記号表（勤務時間帯）'!$C$6:$K$35,9,FALSE))</f>
        <v/>
      </c>
      <c r="V65" s="243" t="str">
        <f>IF(V64="","",VLOOKUP(V64,'シフト記号表（勤務時間帯）'!$C$6:$K$35,9,FALSE))</f>
        <v/>
      </c>
      <c r="W65" s="243" t="str">
        <f>IF(W64="","",VLOOKUP(W64,'シフト記号表（勤務時間帯）'!$C$6:$K$35,9,FALSE))</f>
        <v/>
      </c>
      <c r="X65" s="243" t="str">
        <f>IF(X64="","",VLOOKUP(X64,'シフト記号表（勤務時間帯）'!$C$6:$K$35,9,FALSE))</f>
        <v/>
      </c>
      <c r="Y65" s="244" t="str">
        <f>IF(Y64="","",VLOOKUP(Y64,'シフト記号表（勤務時間帯）'!$C$6:$K$35,9,FALSE))</f>
        <v/>
      </c>
      <c r="Z65" s="242" t="str">
        <f>IF(Z64="","",VLOOKUP(Z64,'シフト記号表（勤務時間帯）'!$C$6:$K$35,9,FALSE))</f>
        <v/>
      </c>
      <c r="AA65" s="243" t="str">
        <f>IF(AA64="","",VLOOKUP(AA64,'シフト記号表（勤務時間帯）'!$C$6:$K$35,9,FALSE))</f>
        <v/>
      </c>
      <c r="AB65" s="243" t="str">
        <f>IF(AB64="","",VLOOKUP(AB64,'シフト記号表（勤務時間帯）'!$C$6:$K$35,9,FALSE))</f>
        <v/>
      </c>
      <c r="AC65" s="243" t="str">
        <f>IF(AC64="","",VLOOKUP(AC64,'シフト記号表（勤務時間帯）'!$C$6:$K$35,9,FALSE))</f>
        <v/>
      </c>
      <c r="AD65" s="243" t="str">
        <f>IF(AD64="","",VLOOKUP(AD64,'シフト記号表（勤務時間帯）'!$C$6:$K$35,9,FALSE))</f>
        <v/>
      </c>
      <c r="AE65" s="243" t="str">
        <f>IF(AE64="","",VLOOKUP(AE64,'シフト記号表（勤務時間帯）'!$C$6:$K$35,9,FALSE))</f>
        <v/>
      </c>
      <c r="AF65" s="244" t="str">
        <f>IF(AF64="","",VLOOKUP(AF64,'シフト記号表（勤務時間帯）'!$C$6:$K$35,9,FALSE))</f>
        <v/>
      </c>
      <c r="AG65" s="242" t="str">
        <f>IF(AG64="","",VLOOKUP(AG64,'シフト記号表（勤務時間帯）'!$C$6:$K$35,9,FALSE))</f>
        <v/>
      </c>
      <c r="AH65" s="243" t="str">
        <f>IF(AH64="","",VLOOKUP(AH64,'シフト記号表（勤務時間帯）'!$C$6:$K$35,9,FALSE))</f>
        <v/>
      </c>
      <c r="AI65" s="243" t="str">
        <f>IF(AI64="","",VLOOKUP(AI64,'シフト記号表（勤務時間帯）'!$C$6:$K$35,9,FALSE))</f>
        <v/>
      </c>
      <c r="AJ65" s="243" t="str">
        <f>IF(AJ64="","",VLOOKUP(AJ64,'シフト記号表（勤務時間帯）'!$C$6:$K$35,9,FALSE))</f>
        <v/>
      </c>
      <c r="AK65" s="243" t="str">
        <f>IF(AK64="","",VLOOKUP(AK64,'シフト記号表（勤務時間帯）'!$C$6:$K$35,9,FALSE))</f>
        <v/>
      </c>
      <c r="AL65" s="243" t="str">
        <f>IF(AL64="","",VLOOKUP(AL64,'シフト記号表（勤務時間帯）'!$C$6:$K$35,9,FALSE))</f>
        <v/>
      </c>
      <c r="AM65" s="244" t="str">
        <f>IF(AM64="","",VLOOKUP(AM64,'シフト記号表（勤務時間帯）'!$C$6:$K$35,9,FALSE))</f>
        <v/>
      </c>
      <c r="AN65" s="242" t="str">
        <f>IF(AN64="","",VLOOKUP(AN64,'シフト記号表（勤務時間帯）'!$C$6:$K$35,9,FALSE))</f>
        <v/>
      </c>
      <c r="AO65" s="243" t="str">
        <f>IF(AO64="","",VLOOKUP(AO64,'シフト記号表（勤務時間帯）'!$C$6:$K$35,9,FALSE))</f>
        <v/>
      </c>
      <c r="AP65" s="243" t="str">
        <f>IF(AP64="","",VLOOKUP(AP64,'シフト記号表（勤務時間帯）'!$C$6:$K$35,9,FALSE))</f>
        <v/>
      </c>
      <c r="AQ65" s="243" t="str">
        <f>IF(AQ64="","",VLOOKUP(AQ64,'シフト記号表（勤務時間帯）'!$C$6:$K$35,9,FALSE))</f>
        <v/>
      </c>
      <c r="AR65" s="243" t="str">
        <f>IF(AR64="","",VLOOKUP(AR64,'シフト記号表（勤務時間帯）'!$C$6:$K$35,9,FALSE))</f>
        <v/>
      </c>
      <c r="AS65" s="243" t="str">
        <f>IF(AS64="","",VLOOKUP(AS64,'シフト記号表（勤務時間帯）'!$C$6:$K$35,9,FALSE))</f>
        <v/>
      </c>
      <c r="AT65" s="244" t="str">
        <f>IF(AT64="","",VLOOKUP(AT64,'シフト記号表（勤務時間帯）'!$C$6:$K$35,9,FALSE))</f>
        <v/>
      </c>
      <c r="AU65" s="242" t="str">
        <f>IF(AU64="","",VLOOKUP(AU64,'シフト記号表（勤務時間帯）'!$C$6:$K$35,9,FALSE))</f>
        <v/>
      </c>
      <c r="AV65" s="243" t="str">
        <f>IF(AV64="","",VLOOKUP(AV64,'シフト記号表（勤務時間帯）'!$C$6:$K$35,9,FALSE))</f>
        <v/>
      </c>
      <c r="AW65" s="243" t="str">
        <f>IF(AW64="","",VLOOKUP(AW64,'シフト記号表（勤務時間帯）'!$C$6:$K$35,9,FALSE))</f>
        <v/>
      </c>
      <c r="AX65" s="529">
        <f>IF($BB$3="４週",SUM(S65:AT65),IF($BB$3="暦月",SUM(S65:AW65),""))</f>
        <v>0</v>
      </c>
      <c r="AY65" s="530"/>
      <c r="AZ65" s="531">
        <f>IF($BB$3="４週",AX65/4,IF($BB$3="暦月",'通所型サービス（100名）'!AX65/('通所型サービス（100名）'!$BB$8/7),""))</f>
        <v>0</v>
      </c>
      <c r="BA65" s="532"/>
      <c r="BB65" s="580"/>
      <c r="BC65" s="481"/>
      <c r="BD65" s="481"/>
      <c r="BE65" s="481"/>
      <c r="BF65" s="482"/>
    </row>
    <row r="66" spans="2:58" ht="20.25" customHeight="1">
      <c r="B66" s="459"/>
      <c r="C66" s="546"/>
      <c r="D66" s="547"/>
      <c r="E66" s="548"/>
      <c r="F66" s="295">
        <f>C64</f>
        <v>0</v>
      </c>
      <c r="G66" s="550"/>
      <c r="H66" s="474"/>
      <c r="I66" s="475"/>
      <c r="J66" s="475"/>
      <c r="K66" s="476"/>
      <c r="L66" s="555"/>
      <c r="M66" s="556"/>
      <c r="N66" s="556"/>
      <c r="O66" s="557"/>
      <c r="P66" s="533" t="s">
        <v>139</v>
      </c>
      <c r="Q66" s="534"/>
      <c r="R66" s="535"/>
      <c r="S66" s="246" t="str">
        <f>IF(S64="","",VLOOKUP(S64,'シフト記号表（勤務時間帯）'!$C$6:$U$35,19,FALSE))</f>
        <v/>
      </c>
      <c r="T66" s="247" t="str">
        <f>IF(T64="","",VLOOKUP(T64,'シフト記号表（勤務時間帯）'!$C$6:$U$35,19,FALSE))</f>
        <v/>
      </c>
      <c r="U66" s="247" t="str">
        <f>IF(U64="","",VLOOKUP(U64,'シフト記号表（勤務時間帯）'!$C$6:$U$35,19,FALSE))</f>
        <v/>
      </c>
      <c r="V66" s="247" t="str">
        <f>IF(V64="","",VLOOKUP(V64,'シフト記号表（勤務時間帯）'!$C$6:$U$35,19,FALSE))</f>
        <v/>
      </c>
      <c r="W66" s="247" t="str">
        <f>IF(W64="","",VLOOKUP(W64,'シフト記号表（勤務時間帯）'!$C$6:$U$35,19,FALSE))</f>
        <v/>
      </c>
      <c r="X66" s="247" t="str">
        <f>IF(X64="","",VLOOKUP(X64,'シフト記号表（勤務時間帯）'!$C$6:$U$35,19,FALSE))</f>
        <v/>
      </c>
      <c r="Y66" s="248" t="str">
        <f>IF(Y64="","",VLOOKUP(Y64,'シフト記号表（勤務時間帯）'!$C$6:$U$35,19,FALSE))</f>
        <v/>
      </c>
      <c r="Z66" s="246" t="str">
        <f>IF(Z64="","",VLOOKUP(Z64,'シフト記号表（勤務時間帯）'!$C$6:$U$35,19,FALSE))</f>
        <v/>
      </c>
      <c r="AA66" s="247" t="str">
        <f>IF(AA64="","",VLOOKUP(AA64,'シフト記号表（勤務時間帯）'!$C$6:$U$35,19,FALSE))</f>
        <v/>
      </c>
      <c r="AB66" s="247" t="str">
        <f>IF(AB64="","",VLOOKUP(AB64,'シフト記号表（勤務時間帯）'!$C$6:$U$35,19,FALSE))</f>
        <v/>
      </c>
      <c r="AC66" s="247" t="str">
        <f>IF(AC64="","",VLOOKUP(AC64,'シフト記号表（勤務時間帯）'!$C$6:$U$35,19,FALSE))</f>
        <v/>
      </c>
      <c r="AD66" s="247" t="str">
        <f>IF(AD64="","",VLOOKUP(AD64,'シフト記号表（勤務時間帯）'!$C$6:$U$35,19,FALSE))</f>
        <v/>
      </c>
      <c r="AE66" s="247" t="str">
        <f>IF(AE64="","",VLOOKUP(AE64,'シフト記号表（勤務時間帯）'!$C$6:$U$35,19,FALSE))</f>
        <v/>
      </c>
      <c r="AF66" s="248" t="str">
        <f>IF(AF64="","",VLOOKUP(AF64,'シフト記号表（勤務時間帯）'!$C$6:$U$35,19,FALSE))</f>
        <v/>
      </c>
      <c r="AG66" s="246" t="str">
        <f>IF(AG64="","",VLOOKUP(AG64,'シフト記号表（勤務時間帯）'!$C$6:$U$35,19,FALSE))</f>
        <v/>
      </c>
      <c r="AH66" s="247" t="str">
        <f>IF(AH64="","",VLOOKUP(AH64,'シフト記号表（勤務時間帯）'!$C$6:$U$35,19,FALSE))</f>
        <v/>
      </c>
      <c r="AI66" s="247" t="str">
        <f>IF(AI64="","",VLOOKUP(AI64,'シフト記号表（勤務時間帯）'!$C$6:$U$35,19,FALSE))</f>
        <v/>
      </c>
      <c r="AJ66" s="247" t="str">
        <f>IF(AJ64="","",VLOOKUP(AJ64,'シフト記号表（勤務時間帯）'!$C$6:$U$35,19,FALSE))</f>
        <v/>
      </c>
      <c r="AK66" s="247" t="str">
        <f>IF(AK64="","",VLOOKUP(AK64,'シフト記号表（勤務時間帯）'!$C$6:$U$35,19,FALSE))</f>
        <v/>
      </c>
      <c r="AL66" s="247" t="str">
        <f>IF(AL64="","",VLOOKUP(AL64,'シフト記号表（勤務時間帯）'!$C$6:$U$35,19,FALSE))</f>
        <v/>
      </c>
      <c r="AM66" s="248" t="str">
        <f>IF(AM64="","",VLOOKUP(AM64,'シフト記号表（勤務時間帯）'!$C$6:$U$35,19,FALSE))</f>
        <v/>
      </c>
      <c r="AN66" s="246" t="str">
        <f>IF(AN64="","",VLOOKUP(AN64,'シフト記号表（勤務時間帯）'!$C$6:$U$35,19,FALSE))</f>
        <v/>
      </c>
      <c r="AO66" s="247" t="str">
        <f>IF(AO64="","",VLOOKUP(AO64,'シフト記号表（勤務時間帯）'!$C$6:$U$35,19,FALSE))</f>
        <v/>
      </c>
      <c r="AP66" s="247" t="str">
        <f>IF(AP64="","",VLOOKUP(AP64,'シフト記号表（勤務時間帯）'!$C$6:$U$35,19,FALSE))</f>
        <v/>
      </c>
      <c r="AQ66" s="247" t="str">
        <f>IF(AQ64="","",VLOOKUP(AQ64,'シフト記号表（勤務時間帯）'!$C$6:$U$35,19,FALSE))</f>
        <v/>
      </c>
      <c r="AR66" s="247" t="str">
        <f>IF(AR64="","",VLOOKUP(AR64,'シフト記号表（勤務時間帯）'!$C$6:$U$35,19,FALSE))</f>
        <v/>
      </c>
      <c r="AS66" s="247" t="str">
        <f>IF(AS64="","",VLOOKUP(AS64,'シフト記号表（勤務時間帯）'!$C$6:$U$35,19,FALSE))</f>
        <v/>
      </c>
      <c r="AT66" s="248" t="str">
        <f>IF(AT64="","",VLOOKUP(AT64,'シフト記号表（勤務時間帯）'!$C$6:$U$35,19,FALSE))</f>
        <v/>
      </c>
      <c r="AU66" s="246" t="str">
        <f>IF(AU64="","",VLOOKUP(AU64,'シフト記号表（勤務時間帯）'!$C$6:$U$35,19,FALSE))</f>
        <v/>
      </c>
      <c r="AV66" s="247" t="str">
        <f>IF(AV64="","",VLOOKUP(AV64,'シフト記号表（勤務時間帯）'!$C$6:$U$35,19,FALSE))</f>
        <v/>
      </c>
      <c r="AW66" s="247" t="str">
        <f>IF(AW64="","",VLOOKUP(AW64,'シフト記号表（勤務時間帯）'!$C$6:$U$35,19,FALSE))</f>
        <v/>
      </c>
      <c r="AX66" s="536">
        <f>IF($BB$3="４週",SUM(S66:AT66),IF($BB$3="暦月",SUM(S66:AW66),""))</f>
        <v>0</v>
      </c>
      <c r="AY66" s="537"/>
      <c r="AZ66" s="538">
        <f>IF($BB$3="４週",AX66/4,IF($BB$3="暦月",'通所型サービス（100名）'!AX66/('通所型サービス（100名）'!$BB$8/7),""))</f>
        <v>0</v>
      </c>
      <c r="BA66" s="539"/>
      <c r="BB66" s="581"/>
      <c r="BC66" s="556"/>
      <c r="BD66" s="556"/>
      <c r="BE66" s="556"/>
      <c r="BF66" s="557"/>
    </row>
    <row r="67" spans="2:58" ht="20.25" customHeight="1">
      <c r="B67" s="459">
        <f>B64+1</f>
        <v>16</v>
      </c>
      <c r="C67" s="540"/>
      <c r="D67" s="541"/>
      <c r="E67" s="542"/>
      <c r="F67" s="249"/>
      <c r="G67" s="549"/>
      <c r="H67" s="551"/>
      <c r="I67" s="475"/>
      <c r="J67" s="475"/>
      <c r="K67" s="476"/>
      <c r="L67" s="552"/>
      <c r="M67" s="553"/>
      <c r="N67" s="553"/>
      <c r="O67" s="554"/>
      <c r="P67" s="558" t="s">
        <v>137</v>
      </c>
      <c r="Q67" s="559"/>
      <c r="R67" s="560"/>
      <c r="S67" s="292"/>
      <c r="T67" s="293"/>
      <c r="U67" s="293"/>
      <c r="V67" s="293"/>
      <c r="W67" s="293"/>
      <c r="X67" s="293"/>
      <c r="Y67" s="294"/>
      <c r="Z67" s="292"/>
      <c r="AA67" s="293"/>
      <c r="AB67" s="293"/>
      <c r="AC67" s="293"/>
      <c r="AD67" s="293"/>
      <c r="AE67" s="293"/>
      <c r="AF67" s="294"/>
      <c r="AG67" s="292"/>
      <c r="AH67" s="293"/>
      <c r="AI67" s="293"/>
      <c r="AJ67" s="293"/>
      <c r="AK67" s="293"/>
      <c r="AL67" s="293"/>
      <c r="AM67" s="294"/>
      <c r="AN67" s="292"/>
      <c r="AO67" s="293"/>
      <c r="AP67" s="293"/>
      <c r="AQ67" s="293"/>
      <c r="AR67" s="293"/>
      <c r="AS67" s="293"/>
      <c r="AT67" s="294"/>
      <c r="AU67" s="292"/>
      <c r="AV67" s="293"/>
      <c r="AW67" s="293"/>
      <c r="AX67" s="624"/>
      <c r="AY67" s="625"/>
      <c r="AZ67" s="626"/>
      <c r="BA67" s="627"/>
      <c r="BB67" s="579"/>
      <c r="BC67" s="553"/>
      <c r="BD67" s="553"/>
      <c r="BE67" s="553"/>
      <c r="BF67" s="554"/>
    </row>
    <row r="68" spans="2:58" ht="20.25" customHeight="1">
      <c r="B68" s="459"/>
      <c r="C68" s="543"/>
      <c r="D68" s="544"/>
      <c r="E68" s="545"/>
      <c r="F68" s="241"/>
      <c r="G68" s="470"/>
      <c r="H68" s="474"/>
      <c r="I68" s="475"/>
      <c r="J68" s="475"/>
      <c r="K68" s="476"/>
      <c r="L68" s="480"/>
      <c r="M68" s="481"/>
      <c r="N68" s="481"/>
      <c r="O68" s="482"/>
      <c r="P68" s="526" t="s">
        <v>138</v>
      </c>
      <c r="Q68" s="527"/>
      <c r="R68" s="528"/>
      <c r="S68" s="242" t="str">
        <f>IF(S67="","",VLOOKUP(S67,'シフト記号表（勤務時間帯）'!$C$6:$K$35,9,FALSE))</f>
        <v/>
      </c>
      <c r="T68" s="243" t="str">
        <f>IF(T67="","",VLOOKUP(T67,'シフト記号表（勤務時間帯）'!$C$6:$K$35,9,FALSE))</f>
        <v/>
      </c>
      <c r="U68" s="243" t="str">
        <f>IF(U67="","",VLOOKUP(U67,'シフト記号表（勤務時間帯）'!$C$6:$K$35,9,FALSE))</f>
        <v/>
      </c>
      <c r="V68" s="243" t="str">
        <f>IF(V67="","",VLOOKUP(V67,'シフト記号表（勤務時間帯）'!$C$6:$K$35,9,FALSE))</f>
        <v/>
      </c>
      <c r="W68" s="243" t="str">
        <f>IF(W67="","",VLOOKUP(W67,'シフト記号表（勤務時間帯）'!$C$6:$K$35,9,FALSE))</f>
        <v/>
      </c>
      <c r="X68" s="243" t="str">
        <f>IF(X67="","",VLOOKUP(X67,'シフト記号表（勤務時間帯）'!$C$6:$K$35,9,FALSE))</f>
        <v/>
      </c>
      <c r="Y68" s="244" t="str">
        <f>IF(Y67="","",VLOOKUP(Y67,'シフト記号表（勤務時間帯）'!$C$6:$K$35,9,FALSE))</f>
        <v/>
      </c>
      <c r="Z68" s="242" t="str">
        <f>IF(Z67="","",VLOOKUP(Z67,'シフト記号表（勤務時間帯）'!$C$6:$K$35,9,FALSE))</f>
        <v/>
      </c>
      <c r="AA68" s="243" t="str">
        <f>IF(AA67="","",VLOOKUP(AA67,'シフト記号表（勤務時間帯）'!$C$6:$K$35,9,FALSE))</f>
        <v/>
      </c>
      <c r="AB68" s="243" t="str">
        <f>IF(AB67="","",VLOOKUP(AB67,'シフト記号表（勤務時間帯）'!$C$6:$K$35,9,FALSE))</f>
        <v/>
      </c>
      <c r="AC68" s="243" t="str">
        <f>IF(AC67="","",VLOOKUP(AC67,'シフト記号表（勤務時間帯）'!$C$6:$K$35,9,FALSE))</f>
        <v/>
      </c>
      <c r="AD68" s="243" t="str">
        <f>IF(AD67="","",VLOOKUP(AD67,'シフト記号表（勤務時間帯）'!$C$6:$K$35,9,FALSE))</f>
        <v/>
      </c>
      <c r="AE68" s="243" t="str">
        <f>IF(AE67="","",VLOOKUP(AE67,'シフト記号表（勤務時間帯）'!$C$6:$K$35,9,FALSE))</f>
        <v/>
      </c>
      <c r="AF68" s="244" t="str">
        <f>IF(AF67="","",VLOOKUP(AF67,'シフト記号表（勤務時間帯）'!$C$6:$K$35,9,FALSE))</f>
        <v/>
      </c>
      <c r="AG68" s="242" t="str">
        <f>IF(AG67="","",VLOOKUP(AG67,'シフト記号表（勤務時間帯）'!$C$6:$K$35,9,FALSE))</f>
        <v/>
      </c>
      <c r="AH68" s="243" t="str">
        <f>IF(AH67="","",VLOOKUP(AH67,'シフト記号表（勤務時間帯）'!$C$6:$K$35,9,FALSE))</f>
        <v/>
      </c>
      <c r="AI68" s="243" t="str">
        <f>IF(AI67="","",VLOOKUP(AI67,'シフト記号表（勤務時間帯）'!$C$6:$K$35,9,FALSE))</f>
        <v/>
      </c>
      <c r="AJ68" s="243" t="str">
        <f>IF(AJ67="","",VLOOKUP(AJ67,'シフト記号表（勤務時間帯）'!$C$6:$K$35,9,FALSE))</f>
        <v/>
      </c>
      <c r="AK68" s="243" t="str">
        <f>IF(AK67="","",VLOOKUP(AK67,'シフト記号表（勤務時間帯）'!$C$6:$K$35,9,FALSE))</f>
        <v/>
      </c>
      <c r="AL68" s="243" t="str">
        <f>IF(AL67="","",VLOOKUP(AL67,'シフト記号表（勤務時間帯）'!$C$6:$K$35,9,FALSE))</f>
        <v/>
      </c>
      <c r="AM68" s="244" t="str">
        <f>IF(AM67="","",VLOOKUP(AM67,'シフト記号表（勤務時間帯）'!$C$6:$K$35,9,FALSE))</f>
        <v/>
      </c>
      <c r="AN68" s="242" t="str">
        <f>IF(AN67="","",VLOOKUP(AN67,'シフト記号表（勤務時間帯）'!$C$6:$K$35,9,FALSE))</f>
        <v/>
      </c>
      <c r="AO68" s="243" t="str">
        <f>IF(AO67="","",VLOOKUP(AO67,'シフト記号表（勤務時間帯）'!$C$6:$K$35,9,FALSE))</f>
        <v/>
      </c>
      <c r="AP68" s="243" t="str">
        <f>IF(AP67="","",VLOOKUP(AP67,'シフト記号表（勤務時間帯）'!$C$6:$K$35,9,FALSE))</f>
        <v/>
      </c>
      <c r="AQ68" s="243" t="str">
        <f>IF(AQ67="","",VLOOKUP(AQ67,'シフト記号表（勤務時間帯）'!$C$6:$K$35,9,FALSE))</f>
        <v/>
      </c>
      <c r="AR68" s="243" t="str">
        <f>IF(AR67="","",VLOOKUP(AR67,'シフト記号表（勤務時間帯）'!$C$6:$K$35,9,FALSE))</f>
        <v/>
      </c>
      <c r="AS68" s="243" t="str">
        <f>IF(AS67="","",VLOOKUP(AS67,'シフト記号表（勤務時間帯）'!$C$6:$K$35,9,FALSE))</f>
        <v/>
      </c>
      <c r="AT68" s="244" t="str">
        <f>IF(AT67="","",VLOOKUP(AT67,'シフト記号表（勤務時間帯）'!$C$6:$K$35,9,FALSE))</f>
        <v/>
      </c>
      <c r="AU68" s="242" t="str">
        <f>IF(AU67="","",VLOOKUP(AU67,'シフト記号表（勤務時間帯）'!$C$6:$K$35,9,FALSE))</f>
        <v/>
      </c>
      <c r="AV68" s="243" t="str">
        <f>IF(AV67="","",VLOOKUP(AV67,'シフト記号表（勤務時間帯）'!$C$6:$K$35,9,FALSE))</f>
        <v/>
      </c>
      <c r="AW68" s="243" t="str">
        <f>IF(AW67="","",VLOOKUP(AW67,'シフト記号表（勤務時間帯）'!$C$6:$K$35,9,FALSE))</f>
        <v/>
      </c>
      <c r="AX68" s="529">
        <f>IF($BB$3="４週",SUM(S68:AT68),IF($BB$3="暦月",SUM(S68:AW68),""))</f>
        <v>0</v>
      </c>
      <c r="AY68" s="530"/>
      <c r="AZ68" s="531">
        <f>IF($BB$3="４週",AX68/4,IF($BB$3="暦月",'通所型サービス（100名）'!AX68/('通所型サービス（100名）'!$BB$8/7),""))</f>
        <v>0</v>
      </c>
      <c r="BA68" s="532"/>
      <c r="BB68" s="580"/>
      <c r="BC68" s="481"/>
      <c r="BD68" s="481"/>
      <c r="BE68" s="481"/>
      <c r="BF68" s="482"/>
    </row>
    <row r="69" spans="2:58" ht="20.25" customHeight="1">
      <c r="B69" s="459"/>
      <c r="C69" s="546"/>
      <c r="D69" s="547"/>
      <c r="E69" s="548"/>
      <c r="F69" s="295">
        <f>C67</f>
        <v>0</v>
      </c>
      <c r="G69" s="550"/>
      <c r="H69" s="474"/>
      <c r="I69" s="475"/>
      <c r="J69" s="475"/>
      <c r="K69" s="476"/>
      <c r="L69" s="555"/>
      <c r="M69" s="556"/>
      <c r="N69" s="556"/>
      <c r="O69" s="557"/>
      <c r="P69" s="533" t="s">
        <v>139</v>
      </c>
      <c r="Q69" s="534"/>
      <c r="R69" s="535"/>
      <c r="S69" s="246" t="str">
        <f>IF(S67="","",VLOOKUP(S67,'シフト記号表（勤務時間帯）'!$C$6:$U$35,19,FALSE))</f>
        <v/>
      </c>
      <c r="T69" s="247" t="str">
        <f>IF(T67="","",VLOOKUP(T67,'シフト記号表（勤務時間帯）'!$C$6:$U$35,19,FALSE))</f>
        <v/>
      </c>
      <c r="U69" s="247" t="str">
        <f>IF(U67="","",VLOOKUP(U67,'シフト記号表（勤務時間帯）'!$C$6:$U$35,19,FALSE))</f>
        <v/>
      </c>
      <c r="V69" s="247" t="str">
        <f>IF(V67="","",VLOOKUP(V67,'シフト記号表（勤務時間帯）'!$C$6:$U$35,19,FALSE))</f>
        <v/>
      </c>
      <c r="W69" s="247" t="str">
        <f>IF(W67="","",VLOOKUP(W67,'シフト記号表（勤務時間帯）'!$C$6:$U$35,19,FALSE))</f>
        <v/>
      </c>
      <c r="X69" s="247" t="str">
        <f>IF(X67="","",VLOOKUP(X67,'シフト記号表（勤務時間帯）'!$C$6:$U$35,19,FALSE))</f>
        <v/>
      </c>
      <c r="Y69" s="248" t="str">
        <f>IF(Y67="","",VLOOKUP(Y67,'シフト記号表（勤務時間帯）'!$C$6:$U$35,19,FALSE))</f>
        <v/>
      </c>
      <c r="Z69" s="246" t="str">
        <f>IF(Z67="","",VLOOKUP(Z67,'シフト記号表（勤務時間帯）'!$C$6:$U$35,19,FALSE))</f>
        <v/>
      </c>
      <c r="AA69" s="247" t="str">
        <f>IF(AA67="","",VLOOKUP(AA67,'シフト記号表（勤務時間帯）'!$C$6:$U$35,19,FALSE))</f>
        <v/>
      </c>
      <c r="AB69" s="247" t="str">
        <f>IF(AB67="","",VLOOKUP(AB67,'シフト記号表（勤務時間帯）'!$C$6:$U$35,19,FALSE))</f>
        <v/>
      </c>
      <c r="AC69" s="247" t="str">
        <f>IF(AC67="","",VLOOKUP(AC67,'シフト記号表（勤務時間帯）'!$C$6:$U$35,19,FALSE))</f>
        <v/>
      </c>
      <c r="AD69" s="247" t="str">
        <f>IF(AD67="","",VLOOKUP(AD67,'シフト記号表（勤務時間帯）'!$C$6:$U$35,19,FALSE))</f>
        <v/>
      </c>
      <c r="AE69" s="247" t="str">
        <f>IF(AE67="","",VLOOKUP(AE67,'シフト記号表（勤務時間帯）'!$C$6:$U$35,19,FALSE))</f>
        <v/>
      </c>
      <c r="AF69" s="248" t="str">
        <f>IF(AF67="","",VLOOKUP(AF67,'シフト記号表（勤務時間帯）'!$C$6:$U$35,19,FALSE))</f>
        <v/>
      </c>
      <c r="AG69" s="246" t="str">
        <f>IF(AG67="","",VLOOKUP(AG67,'シフト記号表（勤務時間帯）'!$C$6:$U$35,19,FALSE))</f>
        <v/>
      </c>
      <c r="AH69" s="247" t="str">
        <f>IF(AH67="","",VLOOKUP(AH67,'シフト記号表（勤務時間帯）'!$C$6:$U$35,19,FALSE))</f>
        <v/>
      </c>
      <c r="AI69" s="247" t="str">
        <f>IF(AI67="","",VLOOKUP(AI67,'シフト記号表（勤務時間帯）'!$C$6:$U$35,19,FALSE))</f>
        <v/>
      </c>
      <c r="AJ69" s="247" t="str">
        <f>IF(AJ67="","",VLOOKUP(AJ67,'シフト記号表（勤務時間帯）'!$C$6:$U$35,19,FALSE))</f>
        <v/>
      </c>
      <c r="AK69" s="247" t="str">
        <f>IF(AK67="","",VLOOKUP(AK67,'シフト記号表（勤務時間帯）'!$C$6:$U$35,19,FALSE))</f>
        <v/>
      </c>
      <c r="AL69" s="247" t="str">
        <f>IF(AL67="","",VLOOKUP(AL67,'シフト記号表（勤務時間帯）'!$C$6:$U$35,19,FALSE))</f>
        <v/>
      </c>
      <c r="AM69" s="248" t="str">
        <f>IF(AM67="","",VLOOKUP(AM67,'シフト記号表（勤務時間帯）'!$C$6:$U$35,19,FALSE))</f>
        <v/>
      </c>
      <c r="AN69" s="246" t="str">
        <f>IF(AN67="","",VLOOKUP(AN67,'シフト記号表（勤務時間帯）'!$C$6:$U$35,19,FALSE))</f>
        <v/>
      </c>
      <c r="AO69" s="247" t="str">
        <f>IF(AO67="","",VLOOKUP(AO67,'シフト記号表（勤務時間帯）'!$C$6:$U$35,19,FALSE))</f>
        <v/>
      </c>
      <c r="AP69" s="247" t="str">
        <f>IF(AP67="","",VLOOKUP(AP67,'シフト記号表（勤務時間帯）'!$C$6:$U$35,19,FALSE))</f>
        <v/>
      </c>
      <c r="AQ69" s="247" t="str">
        <f>IF(AQ67="","",VLOOKUP(AQ67,'シフト記号表（勤務時間帯）'!$C$6:$U$35,19,FALSE))</f>
        <v/>
      </c>
      <c r="AR69" s="247" t="str">
        <f>IF(AR67="","",VLOOKUP(AR67,'シフト記号表（勤務時間帯）'!$C$6:$U$35,19,FALSE))</f>
        <v/>
      </c>
      <c r="AS69" s="247" t="str">
        <f>IF(AS67="","",VLOOKUP(AS67,'シフト記号表（勤務時間帯）'!$C$6:$U$35,19,FALSE))</f>
        <v/>
      </c>
      <c r="AT69" s="248" t="str">
        <f>IF(AT67="","",VLOOKUP(AT67,'シフト記号表（勤務時間帯）'!$C$6:$U$35,19,FALSE))</f>
        <v/>
      </c>
      <c r="AU69" s="246" t="str">
        <f>IF(AU67="","",VLOOKUP(AU67,'シフト記号表（勤務時間帯）'!$C$6:$U$35,19,FALSE))</f>
        <v/>
      </c>
      <c r="AV69" s="247" t="str">
        <f>IF(AV67="","",VLOOKUP(AV67,'シフト記号表（勤務時間帯）'!$C$6:$U$35,19,FALSE))</f>
        <v/>
      </c>
      <c r="AW69" s="247" t="str">
        <f>IF(AW67="","",VLOOKUP(AW67,'シフト記号表（勤務時間帯）'!$C$6:$U$35,19,FALSE))</f>
        <v/>
      </c>
      <c r="AX69" s="536">
        <f>IF($BB$3="４週",SUM(S69:AT69),IF($BB$3="暦月",SUM(S69:AW69),""))</f>
        <v>0</v>
      </c>
      <c r="AY69" s="537"/>
      <c r="AZ69" s="538">
        <f>IF($BB$3="４週",AX69/4,IF($BB$3="暦月",'通所型サービス（100名）'!AX69/('通所型サービス（100名）'!$BB$8/7),""))</f>
        <v>0</v>
      </c>
      <c r="BA69" s="539"/>
      <c r="BB69" s="581"/>
      <c r="BC69" s="556"/>
      <c r="BD69" s="556"/>
      <c r="BE69" s="556"/>
      <c r="BF69" s="557"/>
    </row>
    <row r="70" spans="2:58" ht="20.25" customHeight="1">
      <c r="B70" s="459">
        <f>B67+1</f>
        <v>17</v>
      </c>
      <c r="C70" s="540"/>
      <c r="D70" s="541"/>
      <c r="E70" s="542"/>
      <c r="F70" s="249"/>
      <c r="G70" s="549"/>
      <c r="H70" s="551"/>
      <c r="I70" s="475"/>
      <c r="J70" s="475"/>
      <c r="K70" s="476"/>
      <c r="L70" s="552"/>
      <c r="M70" s="553"/>
      <c r="N70" s="553"/>
      <c r="O70" s="554"/>
      <c r="P70" s="558" t="s">
        <v>137</v>
      </c>
      <c r="Q70" s="559"/>
      <c r="R70" s="560"/>
      <c r="S70" s="292"/>
      <c r="T70" s="293"/>
      <c r="U70" s="293"/>
      <c r="V70" s="293"/>
      <c r="W70" s="293"/>
      <c r="X70" s="293"/>
      <c r="Y70" s="294"/>
      <c r="Z70" s="292"/>
      <c r="AA70" s="293"/>
      <c r="AB70" s="293"/>
      <c r="AC70" s="293"/>
      <c r="AD70" s="293"/>
      <c r="AE70" s="293"/>
      <c r="AF70" s="294"/>
      <c r="AG70" s="292"/>
      <c r="AH70" s="293"/>
      <c r="AI70" s="293"/>
      <c r="AJ70" s="293"/>
      <c r="AK70" s="293"/>
      <c r="AL70" s="293"/>
      <c r="AM70" s="294"/>
      <c r="AN70" s="292"/>
      <c r="AO70" s="293"/>
      <c r="AP70" s="293"/>
      <c r="AQ70" s="293"/>
      <c r="AR70" s="293"/>
      <c r="AS70" s="293"/>
      <c r="AT70" s="294"/>
      <c r="AU70" s="292"/>
      <c r="AV70" s="293"/>
      <c r="AW70" s="293"/>
      <c r="AX70" s="624"/>
      <c r="AY70" s="625"/>
      <c r="AZ70" s="626"/>
      <c r="BA70" s="627"/>
      <c r="BB70" s="579"/>
      <c r="BC70" s="553"/>
      <c r="BD70" s="553"/>
      <c r="BE70" s="553"/>
      <c r="BF70" s="554"/>
    </row>
    <row r="71" spans="2:58" ht="20.25" customHeight="1">
      <c r="B71" s="459"/>
      <c r="C71" s="543"/>
      <c r="D71" s="544"/>
      <c r="E71" s="545"/>
      <c r="F71" s="241"/>
      <c r="G71" s="470"/>
      <c r="H71" s="474"/>
      <c r="I71" s="475"/>
      <c r="J71" s="475"/>
      <c r="K71" s="476"/>
      <c r="L71" s="480"/>
      <c r="M71" s="481"/>
      <c r="N71" s="481"/>
      <c r="O71" s="482"/>
      <c r="P71" s="526" t="s">
        <v>138</v>
      </c>
      <c r="Q71" s="527"/>
      <c r="R71" s="528"/>
      <c r="S71" s="242" t="str">
        <f>IF(S70="","",VLOOKUP(S70,'シフト記号表（勤務時間帯）'!$C$6:$K$35,9,FALSE))</f>
        <v/>
      </c>
      <c r="T71" s="243" t="str">
        <f>IF(T70="","",VLOOKUP(T70,'シフト記号表（勤務時間帯）'!$C$6:$K$35,9,FALSE))</f>
        <v/>
      </c>
      <c r="U71" s="243" t="str">
        <f>IF(U70="","",VLOOKUP(U70,'シフト記号表（勤務時間帯）'!$C$6:$K$35,9,FALSE))</f>
        <v/>
      </c>
      <c r="V71" s="243" t="str">
        <f>IF(V70="","",VLOOKUP(V70,'シフト記号表（勤務時間帯）'!$C$6:$K$35,9,FALSE))</f>
        <v/>
      </c>
      <c r="W71" s="243" t="str">
        <f>IF(W70="","",VLOOKUP(W70,'シフト記号表（勤務時間帯）'!$C$6:$K$35,9,FALSE))</f>
        <v/>
      </c>
      <c r="X71" s="243" t="str">
        <f>IF(X70="","",VLOOKUP(X70,'シフト記号表（勤務時間帯）'!$C$6:$K$35,9,FALSE))</f>
        <v/>
      </c>
      <c r="Y71" s="244" t="str">
        <f>IF(Y70="","",VLOOKUP(Y70,'シフト記号表（勤務時間帯）'!$C$6:$K$35,9,FALSE))</f>
        <v/>
      </c>
      <c r="Z71" s="242" t="str">
        <f>IF(Z70="","",VLOOKUP(Z70,'シフト記号表（勤務時間帯）'!$C$6:$K$35,9,FALSE))</f>
        <v/>
      </c>
      <c r="AA71" s="243" t="str">
        <f>IF(AA70="","",VLOOKUP(AA70,'シフト記号表（勤務時間帯）'!$C$6:$K$35,9,FALSE))</f>
        <v/>
      </c>
      <c r="AB71" s="243" t="str">
        <f>IF(AB70="","",VLOOKUP(AB70,'シフト記号表（勤務時間帯）'!$C$6:$K$35,9,FALSE))</f>
        <v/>
      </c>
      <c r="AC71" s="243" t="str">
        <f>IF(AC70="","",VLOOKUP(AC70,'シフト記号表（勤務時間帯）'!$C$6:$K$35,9,FALSE))</f>
        <v/>
      </c>
      <c r="AD71" s="243" t="str">
        <f>IF(AD70="","",VLOOKUP(AD70,'シフト記号表（勤務時間帯）'!$C$6:$K$35,9,FALSE))</f>
        <v/>
      </c>
      <c r="AE71" s="243" t="str">
        <f>IF(AE70="","",VLOOKUP(AE70,'シフト記号表（勤務時間帯）'!$C$6:$K$35,9,FALSE))</f>
        <v/>
      </c>
      <c r="AF71" s="244" t="str">
        <f>IF(AF70="","",VLOOKUP(AF70,'シフト記号表（勤務時間帯）'!$C$6:$K$35,9,FALSE))</f>
        <v/>
      </c>
      <c r="AG71" s="242" t="str">
        <f>IF(AG70="","",VLOOKUP(AG70,'シフト記号表（勤務時間帯）'!$C$6:$K$35,9,FALSE))</f>
        <v/>
      </c>
      <c r="AH71" s="243" t="str">
        <f>IF(AH70="","",VLOOKUP(AH70,'シフト記号表（勤務時間帯）'!$C$6:$K$35,9,FALSE))</f>
        <v/>
      </c>
      <c r="AI71" s="243" t="str">
        <f>IF(AI70="","",VLOOKUP(AI70,'シフト記号表（勤務時間帯）'!$C$6:$K$35,9,FALSE))</f>
        <v/>
      </c>
      <c r="AJ71" s="243" t="str">
        <f>IF(AJ70="","",VLOOKUP(AJ70,'シフト記号表（勤務時間帯）'!$C$6:$K$35,9,FALSE))</f>
        <v/>
      </c>
      <c r="AK71" s="243" t="str">
        <f>IF(AK70="","",VLOOKUP(AK70,'シフト記号表（勤務時間帯）'!$C$6:$K$35,9,FALSE))</f>
        <v/>
      </c>
      <c r="AL71" s="243" t="str">
        <f>IF(AL70="","",VLOOKUP(AL70,'シフト記号表（勤務時間帯）'!$C$6:$K$35,9,FALSE))</f>
        <v/>
      </c>
      <c r="AM71" s="244" t="str">
        <f>IF(AM70="","",VLOOKUP(AM70,'シフト記号表（勤務時間帯）'!$C$6:$K$35,9,FALSE))</f>
        <v/>
      </c>
      <c r="AN71" s="242" t="str">
        <f>IF(AN70="","",VLOOKUP(AN70,'シフト記号表（勤務時間帯）'!$C$6:$K$35,9,FALSE))</f>
        <v/>
      </c>
      <c r="AO71" s="243" t="str">
        <f>IF(AO70="","",VLOOKUP(AO70,'シフト記号表（勤務時間帯）'!$C$6:$K$35,9,FALSE))</f>
        <v/>
      </c>
      <c r="AP71" s="243" t="str">
        <f>IF(AP70="","",VLOOKUP(AP70,'シフト記号表（勤務時間帯）'!$C$6:$K$35,9,FALSE))</f>
        <v/>
      </c>
      <c r="AQ71" s="243" t="str">
        <f>IF(AQ70="","",VLOOKUP(AQ70,'シフト記号表（勤務時間帯）'!$C$6:$K$35,9,FALSE))</f>
        <v/>
      </c>
      <c r="AR71" s="243" t="str">
        <f>IF(AR70="","",VLOOKUP(AR70,'シフト記号表（勤務時間帯）'!$C$6:$K$35,9,FALSE))</f>
        <v/>
      </c>
      <c r="AS71" s="243" t="str">
        <f>IF(AS70="","",VLOOKUP(AS70,'シフト記号表（勤務時間帯）'!$C$6:$K$35,9,FALSE))</f>
        <v/>
      </c>
      <c r="AT71" s="244" t="str">
        <f>IF(AT70="","",VLOOKUP(AT70,'シフト記号表（勤務時間帯）'!$C$6:$K$35,9,FALSE))</f>
        <v/>
      </c>
      <c r="AU71" s="242" t="str">
        <f>IF(AU70="","",VLOOKUP(AU70,'シフト記号表（勤務時間帯）'!$C$6:$K$35,9,FALSE))</f>
        <v/>
      </c>
      <c r="AV71" s="243" t="str">
        <f>IF(AV70="","",VLOOKUP(AV70,'シフト記号表（勤務時間帯）'!$C$6:$K$35,9,FALSE))</f>
        <v/>
      </c>
      <c r="AW71" s="243" t="str">
        <f>IF(AW70="","",VLOOKUP(AW70,'シフト記号表（勤務時間帯）'!$C$6:$K$35,9,FALSE))</f>
        <v/>
      </c>
      <c r="AX71" s="529">
        <f>IF($BB$3="４週",SUM(S71:AT71),IF($BB$3="暦月",SUM(S71:AW71),""))</f>
        <v>0</v>
      </c>
      <c r="AY71" s="530"/>
      <c r="AZ71" s="531">
        <f>IF($BB$3="４週",AX71/4,IF($BB$3="暦月",'通所型サービス（100名）'!AX71/('通所型サービス（100名）'!$BB$8/7),""))</f>
        <v>0</v>
      </c>
      <c r="BA71" s="532"/>
      <c r="BB71" s="580"/>
      <c r="BC71" s="481"/>
      <c r="BD71" s="481"/>
      <c r="BE71" s="481"/>
      <c r="BF71" s="482"/>
    </row>
    <row r="72" spans="2:58" ht="20.25" customHeight="1">
      <c r="B72" s="459"/>
      <c r="C72" s="546"/>
      <c r="D72" s="547"/>
      <c r="E72" s="548"/>
      <c r="F72" s="295">
        <f>C70</f>
        <v>0</v>
      </c>
      <c r="G72" s="550"/>
      <c r="H72" s="474"/>
      <c r="I72" s="475"/>
      <c r="J72" s="475"/>
      <c r="K72" s="476"/>
      <c r="L72" s="555"/>
      <c r="M72" s="556"/>
      <c r="N72" s="556"/>
      <c r="O72" s="557"/>
      <c r="P72" s="533" t="s">
        <v>139</v>
      </c>
      <c r="Q72" s="534"/>
      <c r="R72" s="535"/>
      <c r="S72" s="246" t="str">
        <f>IF(S70="","",VLOOKUP(S70,'シフト記号表（勤務時間帯）'!$C$6:$U$35,19,FALSE))</f>
        <v/>
      </c>
      <c r="T72" s="247" t="str">
        <f>IF(T70="","",VLOOKUP(T70,'シフト記号表（勤務時間帯）'!$C$6:$U$35,19,FALSE))</f>
        <v/>
      </c>
      <c r="U72" s="247" t="str">
        <f>IF(U70="","",VLOOKUP(U70,'シフト記号表（勤務時間帯）'!$C$6:$U$35,19,FALSE))</f>
        <v/>
      </c>
      <c r="V72" s="247" t="str">
        <f>IF(V70="","",VLOOKUP(V70,'シフト記号表（勤務時間帯）'!$C$6:$U$35,19,FALSE))</f>
        <v/>
      </c>
      <c r="W72" s="247" t="str">
        <f>IF(W70="","",VLOOKUP(W70,'シフト記号表（勤務時間帯）'!$C$6:$U$35,19,FALSE))</f>
        <v/>
      </c>
      <c r="X72" s="247" t="str">
        <f>IF(X70="","",VLOOKUP(X70,'シフト記号表（勤務時間帯）'!$C$6:$U$35,19,FALSE))</f>
        <v/>
      </c>
      <c r="Y72" s="248" t="str">
        <f>IF(Y70="","",VLOOKUP(Y70,'シフト記号表（勤務時間帯）'!$C$6:$U$35,19,FALSE))</f>
        <v/>
      </c>
      <c r="Z72" s="246" t="str">
        <f>IF(Z70="","",VLOOKUP(Z70,'シフト記号表（勤務時間帯）'!$C$6:$U$35,19,FALSE))</f>
        <v/>
      </c>
      <c r="AA72" s="247" t="str">
        <f>IF(AA70="","",VLOOKUP(AA70,'シフト記号表（勤務時間帯）'!$C$6:$U$35,19,FALSE))</f>
        <v/>
      </c>
      <c r="AB72" s="247" t="str">
        <f>IF(AB70="","",VLOOKUP(AB70,'シフト記号表（勤務時間帯）'!$C$6:$U$35,19,FALSE))</f>
        <v/>
      </c>
      <c r="AC72" s="247" t="str">
        <f>IF(AC70="","",VLOOKUP(AC70,'シフト記号表（勤務時間帯）'!$C$6:$U$35,19,FALSE))</f>
        <v/>
      </c>
      <c r="AD72" s="247" t="str">
        <f>IF(AD70="","",VLOOKUP(AD70,'シフト記号表（勤務時間帯）'!$C$6:$U$35,19,FALSE))</f>
        <v/>
      </c>
      <c r="AE72" s="247" t="str">
        <f>IF(AE70="","",VLOOKUP(AE70,'シフト記号表（勤務時間帯）'!$C$6:$U$35,19,FALSE))</f>
        <v/>
      </c>
      <c r="AF72" s="248" t="str">
        <f>IF(AF70="","",VLOOKUP(AF70,'シフト記号表（勤務時間帯）'!$C$6:$U$35,19,FALSE))</f>
        <v/>
      </c>
      <c r="AG72" s="246" t="str">
        <f>IF(AG70="","",VLOOKUP(AG70,'シフト記号表（勤務時間帯）'!$C$6:$U$35,19,FALSE))</f>
        <v/>
      </c>
      <c r="AH72" s="247" t="str">
        <f>IF(AH70="","",VLOOKUP(AH70,'シフト記号表（勤務時間帯）'!$C$6:$U$35,19,FALSE))</f>
        <v/>
      </c>
      <c r="AI72" s="247" t="str">
        <f>IF(AI70="","",VLOOKUP(AI70,'シフト記号表（勤務時間帯）'!$C$6:$U$35,19,FALSE))</f>
        <v/>
      </c>
      <c r="AJ72" s="247" t="str">
        <f>IF(AJ70="","",VLOOKUP(AJ70,'シフト記号表（勤務時間帯）'!$C$6:$U$35,19,FALSE))</f>
        <v/>
      </c>
      <c r="AK72" s="247" t="str">
        <f>IF(AK70="","",VLOOKUP(AK70,'シフト記号表（勤務時間帯）'!$C$6:$U$35,19,FALSE))</f>
        <v/>
      </c>
      <c r="AL72" s="247" t="str">
        <f>IF(AL70="","",VLOOKUP(AL70,'シフト記号表（勤務時間帯）'!$C$6:$U$35,19,FALSE))</f>
        <v/>
      </c>
      <c r="AM72" s="248" t="str">
        <f>IF(AM70="","",VLOOKUP(AM70,'シフト記号表（勤務時間帯）'!$C$6:$U$35,19,FALSE))</f>
        <v/>
      </c>
      <c r="AN72" s="246" t="str">
        <f>IF(AN70="","",VLOOKUP(AN70,'シフト記号表（勤務時間帯）'!$C$6:$U$35,19,FALSE))</f>
        <v/>
      </c>
      <c r="AO72" s="247" t="str">
        <f>IF(AO70="","",VLOOKUP(AO70,'シフト記号表（勤務時間帯）'!$C$6:$U$35,19,FALSE))</f>
        <v/>
      </c>
      <c r="AP72" s="247" t="str">
        <f>IF(AP70="","",VLOOKUP(AP70,'シフト記号表（勤務時間帯）'!$C$6:$U$35,19,FALSE))</f>
        <v/>
      </c>
      <c r="AQ72" s="247" t="str">
        <f>IF(AQ70="","",VLOOKUP(AQ70,'シフト記号表（勤務時間帯）'!$C$6:$U$35,19,FALSE))</f>
        <v/>
      </c>
      <c r="AR72" s="247" t="str">
        <f>IF(AR70="","",VLOOKUP(AR70,'シフト記号表（勤務時間帯）'!$C$6:$U$35,19,FALSE))</f>
        <v/>
      </c>
      <c r="AS72" s="247" t="str">
        <f>IF(AS70="","",VLOOKUP(AS70,'シフト記号表（勤務時間帯）'!$C$6:$U$35,19,FALSE))</f>
        <v/>
      </c>
      <c r="AT72" s="248" t="str">
        <f>IF(AT70="","",VLOOKUP(AT70,'シフト記号表（勤務時間帯）'!$C$6:$U$35,19,FALSE))</f>
        <v/>
      </c>
      <c r="AU72" s="246" t="str">
        <f>IF(AU70="","",VLOOKUP(AU70,'シフト記号表（勤務時間帯）'!$C$6:$U$35,19,FALSE))</f>
        <v/>
      </c>
      <c r="AV72" s="247" t="str">
        <f>IF(AV70="","",VLOOKUP(AV70,'シフト記号表（勤務時間帯）'!$C$6:$U$35,19,FALSE))</f>
        <v/>
      </c>
      <c r="AW72" s="247" t="str">
        <f>IF(AW70="","",VLOOKUP(AW70,'シフト記号表（勤務時間帯）'!$C$6:$U$35,19,FALSE))</f>
        <v/>
      </c>
      <c r="AX72" s="536">
        <f>IF($BB$3="４週",SUM(S72:AT72),IF($BB$3="暦月",SUM(S72:AW72),""))</f>
        <v>0</v>
      </c>
      <c r="AY72" s="537"/>
      <c r="AZ72" s="538">
        <f>IF($BB$3="４週",AX72/4,IF($BB$3="暦月",'通所型サービス（100名）'!AX72/('通所型サービス（100名）'!$BB$8/7),""))</f>
        <v>0</v>
      </c>
      <c r="BA72" s="539"/>
      <c r="BB72" s="581"/>
      <c r="BC72" s="556"/>
      <c r="BD72" s="556"/>
      <c r="BE72" s="556"/>
      <c r="BF72" s="557"/>
    </row>
    <row r="73" spans="2:58" ht="20.25" customHeight="1">
      <c r="B73" s="459">
        <f>B70+1</f>
        <v>18</v>
      </c>
      <c r="C73" s="540"/>
      <c r="D73" s="541"/>
      <c r="E73" s="542"/>
      <c r="F73" s="249"/>
      <c r="G73" s="549"/>
      <c r="H73" s="551"/>
      <c r="I73" s="475"/>
      <c r="J73" s="475"/>
      <c r="K73" s="476"/>
      <c r="L73" s="552"/>
      <c r="M73" s="553"/>
      <c r="N73" s="553"/>
      <c r="O73" s="554"/>
      <c r="P73" s="558" t="s">
        <v>137</v>
      </c>
      <c r="Q73" s="559"/>
      <c r="R73" s="560"/>
      <c r="S73" s="292"/>
      <c r="T73" s="293"/>
      <c r="U73" s="293"/>
      <c r="V73" s="293"/>
      <c r="W73" s="293"/>
      <c r="X73" s="293"/>
      <c r="Y73" s="294"/>
      <c r="Z73" s="292"/>
      <c r="AA73" s="293"/>
      <c r="AB73" s="293"/>
      <c r="AC73" s="293"/>
      <c r="AD73" s="293"/>
      <c r="AE73" s="293"/>
      <c r="AF73" s="294"/>
      <c r="AG73" s="292"/>
      <c r="AH73" s="293"/>
      <c r="AI73" s="293"/>
      <c r="AJ73" s="293"/>
      <c r="AK73" s="293"/>
      <c r="AL73" s="293"/>
      <c r="AM73" s="294"/>
      <c r="AN73" s="292"/>
      <c r="AO73" s="293"/>
      <c r="AP73" s="293"/>
      <c r="AQ73" s="293"/>
      <c r="AR73" s="293"/>
      <c r="AS73" s="293"/>
      <c r="AT73" s="294"/>
      <c r="AU73" s="292"/>
      <c r="AV73" s="293"/>
      <c r="AW73" s="293"/>
      <c r="AX73" s="624"/>
      <c r="AY73" s="625"/>
      <c r="AZ73" s="626"/>
      <c r="BA73" s="627"/>
      <c r="BB73" s="579"/>
      <c r="BC73" s="553"/>
      <c r="BD73" s="553"/>
      <c r="BE73" s="553"/>
      <c r="BF73" s="554"/>
    </row>
    <row r="74" spans="2:58" ht="20.25" customHeight="1">
      <c r="B74" s="459"/>
      <c r="C74" s="543"/>
      <c r="D74" s="544"/>
      <c r="E74" s="545"/>
      <c r="F74" s="241"/>
      <c r="G74" s="470"/>
      <c r="H74" s="474"/>
      <c r="I74" s="475"/>
      <c r="J74" s="475"/>
      <c r="K74" s="476"/>
      <c r="L74" s="480"/>
      <c r="M74" s="481"/>
      <c r="N74" s="481"/>
      <c r="O74" s="482"/>
      <c r="P74" s="526" t="s">
        <v>138</v>
      </c>
      <c r="Q74" s="527"/>
      <c r="R74" s="528"/>
      <c r="S74" s="242" t="str">
        <f>IF(S73="","",VLOOKUP(S73,'シフト記号表（勤務時間帯）'!$C$6:$K$35,9,FALSE))</f>
        <v/>
      </c>
      <c r="T74" s="243" t="str">
        <f>IF(T73="","",VLOOKUP(T73,'シフト記号表（勤務時間帯）'!$C$6:$K$35,9,FALSE))</f>
        <v/>
      </c>
      <c r="U74" s="243" t="str">
        <f>IF(U73="","",VLOOKUP(U73,'シフト記号表（勤務時間帯）'!$C$6:$K$35,9,FALSE))</f>
        <v/>
      </c>
      <c r="V74" s="243" t="str">
        <f>IF(V73="","",VLOOKUP(V73,'シフト記号表（勤務時間帯）'!$C$6:$K$35,9,FALSE))</f>
        <v/>
      </c>
      <c r="W74" s="243" t="str">
        <f>IF(W73="","",VLOOKUP(W73,'シフト記号表（勤務時間帯）'!$C$6:$K$35,9,FALSE))</f>
        <v/>
      </c>
      <c r="X74" s="243" t="str">
        <f>IF(X73="","",VLOOKUP(X73,'シフト記号表（勤務時間帯）'!$C$6:$K$35,9,FALSE))</f>
        <v/>
      </c>
      <c r="Y74" s="244" t="str">
        <f>IF(Y73="","",VLOOKUP(Y73,'シフト記号表（勤務時間帯）'!$C$6:$K$35,9,FALSE))</f>
        <v/>
      </c>
      <c r="Z74" s="242" t="str">
        <f>IF(Z73="","",VLOOKUP(Z73,'シフト記号表（勤務時間帯）'!$C$6:$K$35,9,FALSE))</f>
        <v/>
      </c>
      <c r="AA74" s="243" t="str">
        <f>IF(AA73="","",VLOOKUP(AA73,'シフト記号表（勤務時間帯）'!$C$6:$K$35,9,FALSE))</f>
        <v/>
      </c>
      <c r="AB74" s="243" t="str">
        <f>IF(AB73="","",VLOOKUP(AB73,'シフト記号表（勤務時間帯）'!$C$6:$K$35,9,FALSE))</f>
        <v/>
      </c>
      <c r="AC74" s="243" t="str">
        <f>IF(AC73="","",VLOOKUP(AC73,'シフト記号表（勤務時間帯）'!$C$6:$K$35,9,FALSE))</f>
        <v/>
      </c>
      <c r="AD74" s="243" t="str">
        <f>IF(AD73="","",VLOOKUP(AD73,'シフト記号表（勤務時間帯）'!$C$6:$K$35,9,FALSE))</f>
        <v/>
      </c>
      <c r="AE74" s="243" t="str">
        <f>IF(AE73="","",VLOOKUP(AE73,'シフト記号表（勤務時間帯）'!$C$6:$K$35,9,FALSE))</f>
        <v/>
      </c>
      <c r="AF74" s="244" t="str">
        <f>IF(AF73="","",VLOOKUP(AF73,'シフト記号表（勤務時間帯）'!$C$6:$K$35,9,FALSE))</f>
        <v/>
      </c>
      <c r="AG74" s="242" t="str">
        <f>IF(AG73="","",VLOOKUP(AG73,'シフト記号表（勤務時間帯）'!$C$6:$K$35,9,FALSE))</f>
        <v/>
      </c>
      <c r="AH74" s="243" t="str">
        <f>IF(AH73="","",VLOOKUP(AH73,'シフト記号表（勤務時間帯）'!$C$6:$K$35,9,FALSE))</f>
        <v/>
      </c>
      <c r="AI74" s="243" t="str">
        <f>IF(AI73="","",VLOOKUP(AI73,'シフト記号表（勤務時間帯）'!$C$6:$K$35,9,FALSE))</f>
        <v/>
      </c>
      <c r="AJ74" s="243" t="str">
        <f>IF(AJ73="","",VLOOKUP(AJ73,'シフト記号表（勤務時間帯）'!$C$6:$K$35,9,FALSE))</f>
        <v/>
      </c>
      <c r="AK74" s="243" t="str">
        <f>IF(AK73="","",VLOOKUP(AK73,'シフト記号表（勤務時間帯）'!$C$6:$K$35,9,FALSE))</f>
        <v/>
      </c>
      <c r="AL74" s="243" t="str">
        <f>IF(AL73="","",VLOOKUP(AL73,'シフト記号表（勤務時間帯）'!$C$6:$K$35,9,FALSE))</f>
        <v/>
      </c>
      <c r="AM74" s="244" t="str">
        <f>IF(AM73="","",VLOOKUP(AM73,'シフト記号表（勤務時間帯）'!$C$6:$K$35,9,FALSE))</f>
        <v/>
      </c>
      <c r="AN74" s="242" t="str">
        <f>IF(AN73="","",VLOOKUP(AN73,'シフト記号表（勤務時間帯）'!$C$6:$K$35,9,FALSE))</f>
        <v/>
      </c>
      <c r="AO74" s="243" t="str">
        <f>IF(AO73="","",VLOOKUP(AO73,'シフト記号表（勤務時間帯）'!$C$6:$K$35,9,FALSE))</f>
        <v/>
      </c>
      <c r="AP74" s="243" t="str">
        <f>IF(AP73="","",VLOOKUP(AP73,'シフト記号表（勤務時間帯）'!$C$6:$K$35,9,FALSE))</f>
        <v/>
      </c>
      <c r="AQ74" s="243" t="str">
        <f>IF(AQ73="","",VLOOKUP(AQ73,'シフト記号表（勤務時間帯）'!$C$6:$K$35,9,FALSE))</f>
        <v/>
      </c>
      <c r="AR74" s="243" t="str">
        <f>IF(AR73="","",VLOOKUP(AR73,'シフト記号表（勤務時間帯）'!$C$6:$K$35,9,FALSE))</f>
        <v/>
      </c>
      <c r="AS74" s="243" t="str">
        <f>IF(AS73="","",VLOOKUP(AS73,'シフト記号表（勤務時間帯）'!$C$6:$K$35,9,FALSE))</f>
        <v/>
      </c>
      <c r="AT74" s="244" t="str">
        <f>IF(AT73="","",VLOOKUP(AT73,'シフト記号表（勤務時間帯）'!$C$6:$K$35,9,FALSE))</f>
        <v/>
      </c>
      <c r="AU74" s="242" t="str">
        <f>IF(AU73="","",VLOOKUP(AU73,'シフト記号表（勤務時間帯）'!$C$6:$K$35,9,FALSE))</f>
        <v/>
      </c>
      <c r="AV74" s="243" t="str">
        <f>IF(AV73="","",VLOOKUP(AV73,'シフト記号表（勤務時間帯）'!$C$6:$K$35,9,FALSE))</f>
        <v/>
      </c>
      <c r="AW74" s="243" t="str">
        <f>IF(AW73="","",VLOOKUP(AW73,'シフト記号表（勤務時間帯）'!$C$6:$K$35,9,FALSE))</f>
        <v/>
      </c>
      <c r="AX74" s="529">
        <f>IF($BB$3="４週",SUM(S74:AT74),IF($BB$3="暦月",SUM(S74:AW74),""))</f>
        <v>0</v>
      </c>
      <c r="AY74" s="530"/>
      <c r="AZ74" s="531">
        <f>IF($BB$3="４週",AX74/4,IF($BB$3="暦月",'通所型サービス（100名）'!AX74/('通所型サービス（100名）'!$BB$8/7),""))</f>
        <v>0</v>
      </c>
      <c r="BA74" s="532"/>
      <c r="BB74" s="580"/>
      <c r="BC74" s="481"/>
      <c r="BD74" s="481"/>
      <c r="BE74" s="481"/>
      <c r="BF74" s="482"/>
    </row>
    <row r="75" spans="2:58" ht="20.25" customHeight="1">
      <c r="B75" s="459"/>
      <c r="C75" s="546"/>
      <c r="D75" s="547"/>
      <c r="E75" s="548"/>
      <c r="F75" s="295">
        <f>C73</f>
        <v>0</v>
      </c>
      <c r="G75" s="550"/>
      <c r="H75" s="474"/>
      <c r="I75" s="475"/>
      <c r="J75" s="475"/>
      <c r="K75" s="476"/>
      <c r="L75" s="555"/>
      <c r="M75" s="556"/>
      <c r="N75" s="556"/>
      <c r="O75" s="557"/>
      <c r="P75" s="533" t="s">
        <v>139</v>
      </c>
      <c r="Q75" s="534"/>
      <c r="R75" s="535"/>
      <c r="S75" s="246" t="str">
        <f>IF(S73="","",VLOOKUP(S73,'シフト記号表（勤務時間帯）'!$C$6:$U$35,19,FALSE))</f>
        <v/>
      </c>
      <c r="T75" s="247" t="str">
        <f>IF(T73="","",VLOOKUP(T73,'シフト記号表（勤務時間帯）'!$C$6:$U$35,19,FALSE))</f>
        <v/>
      </c>
      <c r="U75" s="247" t="str">
        <f>IF(U73="","",VLOOKUP(U73,'シフト記号表（勤務時間帯）'!$C$6:$U$35,19,FALSE))</f>
        <v/>
      </c>
      <c r="V75" s="247" t="str">
        <f>IF(V73="","",VLOOKUP(V73,'シフト記号表（勤務時間帯）'!$C$6:$U$35,19,FALSE))</f>
        <v/>
      </c>
      <c r="W75" s="247" t="str">
        <f>IF(W73="","",VLOOKUP(W73,'シフト記号表（勤務時間帯）'!$C$6:$U$35,19,FALSE))</f>
        <v/>
      </c>
      <c r="X75" s="247" t="str">
        <f>IF(X73="","",VLOOKUP(X73,'シフト記号表（勤務時間帯）'!$C$6:$U$35,19,FALSE))</f>
        <v/>
      </c>
      <c r="Y75" s="248" t="str">
        <f>IF(Y73="","",VLOOKUP(Y73,'シフト記号表（勤務時間帯）'!$C$6:$U$35,19,FALSE))</f>
        <v/>
      </c>
      <c r="Z75" s="246" t="str">
        <f>IF(Z73="","",VLOOKUP(Z73,'シフト記号表（勤務時間帯）'!$C$6:$U$35,19,FALSE))</f>
        <v/>
      </c>
      <c r="AA75" s="247" t="str">
        <f>IF(AA73="","",VLOOKUP(AA73,'シフト記号表（勤務時間帯）'!$C$6:$U$35,19,FALSE))</f>
        <v/>
      </c>
      <c r="AB75" s="247" t="str">
        <f>IF(AB73="","",VLOOKUP(AB73,'シフト記号表（勤務時間帯）'!$C$6:$U$35,19,FALSE))</f>
        <v/>
      </c>
      <c r="AC75" s="247" t="str">
        <f>IF(AC73="","",VLOOKUP(AC73,'シフト記号表（勤務時間帯）'!$C$6:$U$35,19,FALSE))</f>
        <v/>
      </c>
      <c r="AD75" s="247" t="str">
        <f>IF(AD73="","",VLOOKUP(AD73,'シフト記号表（勤務時間帯）'!$C$6:$U$35,19,FALSE))</f>
        <v/>
      </c>
      <c r="AE75" s="247" t="str">
        <f>IF(AE73="","",VLOOKUP(AE73,'シフト記号表（勤務時間帯）'!$C$6:$U$35,19,FALSE))</f>
        <v/>
      </c>
      <c r="AF75" s="248" t="str">
        <f>IF(AF73="","",VLOOKUP(AF73,'シフト記号表（勤務時間帯）'!$C$6:$U$35,19,FALSE))</f>
        <v/>
      </c>
      <c r="AG75" s="246" t="str">
        <f>IF(AG73="","",VLOOKUP(AG73,'シフト記号表（勤務時間帯）'!$C$6:$U$35,19,FALSE))</f>
        <v/>
      </c>
      <c r="AH75" s="247" t="str">
        <f>IF(AH73="","",VLOOKUP(AH73,'シフト記号表（勤務時間帯）'!$C$6:$U$35,19,FALSE))</f>
        <v/>
      </c>
      <c r="AI75" s="247" t="str">
        <f>IF(AI73="","",VLOOKUP(AI73,'シフト記号表（勤務時間帯）'!$C$6:$U$35,19,FALSE))</f>
        <v/>
      </c>
      <c r="AJ75" s="247" t="str">
        <f>IF(AJ73="","",VLOOKUP(AJ73,'シフト記号表（勤務時間帯）'!$C$6:$U$35,19,FALSE))</f>
        <v/>
      </c>
      <c r="AK75" s="247" t="str">
        <f>IF(AK73="","",VLOOKUP(AK73,'シフト記号表（勤務時間帯）'!$C$6:$U$35,19,FALSE))</f>
        <v/>
      </c>
      <c r="AL75" s="247" t="str">
        <f>IF(AL73="","",VLOOKUP(AL73,'シフト記号表（勤務時間帯）'!$C$6:$U$35,19,FALSE))</f>
        <v/>
      </c>
      <c r="AM75" s="248" t="str">
        <f>IF(AM73="","",VLOOKUP(AM73,'シフト記号表（勤務時間帯）'!$C$6:$U$35,19,FALSE))</f>
        <v/>
      </c>
      <c r="AN75" s="246" t="str">
        <f>IF(AN73="","",VLOOKUP(AN73,'シフト記号表（勤務時間帯）'!$C$6:$U$35,19,FALSE))</f>
        <v/>
      </c>
      <c r="AO75" s="247" t="str">
        <f>IF(AO73="","",VLOOKUP(AO73,'シフト記号表（勤務時間帯）'!$C$6:$U$35,19,FALSE))</f>
        <v/>
      </c>
      <c r="AP75" s="247" t="str">
        <f>IF(AP73="","",VLOOKUP(AP73,'シフト記号表（勤務時間帯）'!$C$6:$U$35,19,FALSE))</f>
        <v/>
      </c>
      <c r="AQ75" s="247" t="str">
        <f>IF(AQ73="","",VLOOKUP(AQ73,'シフト記号表（勤務時間帯）'!$C$6:$U$35,19,FALSE))</f>
        <v/>
      </c>
      <c r="AR75" s="247" t="str">
        <f>IF(AR73="","",VLOOKUP(AR73,'シフト記号表（勤務時間帯）'!$C$6:$U$35,19,FALSE))</f>
        <v/>
      </c>
      <c r="AS75" s="247" t="str">
        <f>IF(AS73="","",VLOOKUP(AS73,'シフト記号表（勤務時間帯）'!$C$6:$U$35,19,FALSE))</f>
        <v/>
      </c>
      <c r="AT75" s="248" t="str">
        <f>IF(AT73="","",VLOOKUP(AT73,'シフト記号表（勤務時間帯）'!$C$6:$U$35,19,FALSE))</f>
        <v/>
      </c>
      <c r="AU75" s="246" t="str">
        <f>IF(AU73="","",VLOOKUP(AU73,'シフト記号表（勤務時間帯）'!$C$6:$U$35,19,FALSE))</f>
        <v/>
      </c>
      <c r="AV75" s="247" t="str">
        <f>IF(AV73="","",VLOOKUP(AV73,'シフト記号表（勤務時間帯）'!$C$6:$U$35,19,FALSE))</f>
        <v/>
      </c>
      <c r="AW75" s="247" t="str">
        <f>IF(AW73="","",VLOOKUP(AW73,'シフト記号表（勤務時間帯）'!$C$6:$U$35,19,FALSE))</f>
        <v/>
      </c>
      <c r="AX75" s="536">
        <f>IF($BB$3="４週",SUM(S75:AT75),IF($BB$3="暦月",SUM(S75:AW75),""))</f>
        <v>0</v>
      </c>
      <c r="AY75" s="537"/>
      <c r="AZ75" s="538">
        <f>IF($BB$3="４週",AX75/4,IF($BB$3="暦月",'通所型サービス（100名）'!AX75/('通所型サービス（100名）'!$BB$8/7),""))</f>
        <v>0</v>
      </c>
      <c r="BA75" s="539"/>
      <c r="BB75" s="581"/>
      <c r="BC75" s="556"/>
      <c r="BD75" s="556"/>
      <c r="BE75" s="556"/>
      <c r="BF75" s="557"/>
    </row>
    <row r="76" spans="2:58" ht="20.25" customHeight="1">
      <c r="B76" s="459">
        <f>B73+1</f>
        <v>19</v>
      </c>
      <c r="C76" s="540"/>
      <c r="D76" s="541"/>
      <c r="E76" s="542"/>
      <c r="F76" s="249"/>
      <c r="G76" s="549"/>
      <c r="H76" s="551"/>
      <c r="I76" s="475"/>
      <c r="J76" s="475"/>
      <c r="K76" s="476"/>
      <c r="L76" s="552"/>
      <c r="M76" s="553"/>
      <c r="N76" s="553"/>
      <c r="O76" s="554"/>
      <c r="P76" s="558" t="s">
        <v>137</v>
      </c>
      <c r="Q76" s="559"/>
      <c r="R76" s="560"/>
      <c r="S76" s="292"/>
      <c r="T76" s="293"/>
      <c r="U76" s="293"/>
      <c r="V76" s="293"/>
      <c r="W76" s="293"/>
      <c r="X76" s="293"/>
      <c r="Y76" s="294"/>
      <c r="Z76" s="292"/>
      <c r="AA76" s="293"/>
      <c r="AB76" s="293"/>
      <c r="AC76" s="293"/>
      <c r="AD76" s="293"/>
      <c r="AE76" s="293"/>
      <c r="AF76" s="294"/>
      <c r="AG76" s="292"/>
      <c r="AH76" s="293"/>
      <c r="AI76" s="293"/>
      <c r="AJ76" s="293"/>
      <c r="AK76" s="293"/>
      <c r="AL76" s="293"/>
      <c r="AM76" s="294"/>
      <c r="AN76" s="292"/>
      <c r="AO76" s="293"/>
      <c r="AP76" s="293"/>
      <c r="AQ76" s="293"/>
      <c r="AR76" s="293"/>
      <c r="AS76" s="293"/>
      <c r="AT76" s="294"/>
      <c r="AU76" s="292"/>
      <c r="AV76" s="293"/>
      <c r="AW76" s="293"/>
      <c r="AX76" s="624"/>
      <c r="AY76" s="625"/>
      <c r="AZ76" s="626"/>
      <c r="BA76" s="627"/>
      <c r="BB76" s="579"/>
      <c r="BC76" s="553"/>
      <c r="BD76" s="553"/>
      <c r="BE76" s="553"/>
      <c r="BF76" s="554"/>
    </row>
    <row r="77" spans="2:58" ht="20.25" customHeight="1">
      <c r="B77" s="459"/>
      <c r="C77" s="543"/>
      <c r="D77" s="544"/>
      <c r="E77" s="545"/>
      <c r="F77" s="241"/>
      <c r="G77" s="470"/>
      <c r="H77" s="474"/>
      <c r="I77" s="475"/>
      <c r="J77" s="475"/>
      <c r="K77" s="476"/>
      <c r="L77" s="480"/>
      <c r="M77" s="481"/>
      <c r="N77" s="481"/>
      <c r="O77" s="482"/>
      <c r="P77" s="526" t="s">
        <v>138</v>
      </c>
      <c r="Q77" s="527"/>
      <c r="R77" s="528"/>
      <c r="S77" s="242" t="str">
        <f>IF(S76="","",VLOOKUP(S76,'シフト記号表（勤務時間帯）'!$C$6:$K$35,9,FALSE))</f>
        <v/>
      </c>
      <c r="T77" s="243" t="str">
        <f>IF(T76="","",VLOOKUP(T76,'シフト記号表（勤務時間帯）'!$C$6:$K$35,9,FALSE))</f>
        <v/>
      </c>
      <c r="U77" s="243" t="str">
        <f>IF(U76="","",VLOOKUP(U76,'シフト記号表（勤務時間帯）'!$C$6:$K$35,9,FALSE))</f>
        <v/>
      </c>
      <c r="V77" s="243" t="str">
        <f>IF(V76="","",VLOOKUP(V76,'シフト記号表（勤務時間帯）'!$C$6:$K$35,9,FALSE))</f>
        <v/>
      </c>
      <c r="W77" s="243" t="str">
        <f>IF(W76="","",VLOOKUP(W76,'シフト記号表（勤務時間帯）'!$C$6:$K$35,9,FALSE))</f>
        <v/>
      </c>
      <c r="X77" s="243" t="str">
        <f>IF(X76="","",VLOOKUP(X76,'シフト記号表（勤務時間帯）'!$C$6:$K$35,9,FALSE))</f>
        <v/>
      </c>
      <c r="Y77" s="244" t="str">
        <f>IF(Y76="","",VLOOKUP(Y76,'シフト記号表（勤務時間帯）'!$C$6:$K$35,9,FALSE))</f>
        <v/>
      </c>
      <c r="Z77" s="242" t="str">
        <f>IF(Z76="","",VLOOKUP(Z76,'シフト記号表（勤務時間帯）'!$C$6:$K$35,9,FALSE))</f>
        <v/>
      </c>
      <c r="AA77" s="243" t="str">
        <f>IF(AA76="","",VLOOKUP(AA76,'シフト記号表（勤務時間帯）'!$C$6:$K$35,9,FALSE))</f>
        <v/>
      </c>
      <c r="AB77" s="243" t="str">
        <f>IF(AB76="","",VLOOKUP(AB76,'シフト記号表（勤務時間帯）'!$C$6:$K$35,9,FALSE))</f>
        <v/>
      </c>
      <c r="AC77" s="243" t="str">
        <f>IF(AC76="","",VLOOKUP(AC76,'シフト記号表（勤務時間帯）'!$C$6:$K$35,9,FALSE))</f>
        <v/>
      </c>
      <c r="AD77" s="243" t="str">
        <f>IF(AD76="","",VLOOKUP(AD76,'シフト記号表（勤務時間帯）'!$C$6:$K$35,9,FALSE))</f>
        <v/>
      </c>
      <c r="AE77" s="243" t="str">
        <f>IF(AE76="","",VLOOKUP(AE76,'シフト記号表（勤務時間帯）'!$C$6:$K$35,9,FALSE))</f>
        <v/>
      </c>
      <c r="AF77" s="244" t="str">
        <f>IF(AF76="","",VLOOKUP(AF76,'シフト記号表（勤務時間帯）'!$C$6:$K$35,9,FALSE))</f>
        <v/>
      </c>
      <c r="AG77" s="242" t="str">
        <f>IF(AG76="","",VLOOKUP(AG76,'シフト記号表（勤務時間帯）'!$C$6:$K$35,9,FALSE))</f>
        <v/>
      </c>
      <c r="AH77" s="243" t="str">
        <f>IF(AH76="","",VLOOKUP(AH76,'シフト記号表（勤務時間帯）'!$C$6:$K$35,9,FALSE))</f>
        <v/>
      </c>
      <c r="AI77" s="243" t="str">
        <f>IF(AI76="","",VLOOKUP(AI76,'シフト記号表（勤務時間帯）'!$C$6:$K$35,9,FALSE))</f>
        <v/>
      </c>
      <c r="AJ77" s="243" t="str">
        <f>IF(AJ76="","",VLOOKUP(AJ76,'シフト記号表（勤務時間帯）'!$C$6:$K$35,9,FALSE))</f>
        <v/>
      </c>
      <c r="AK77" s="243" t="str">
        <f>IF(AK76="","",VLOOKUP(AK76,'シフト記号表（勤務時間帯）'!$C$6:$K$35,9,FALSE))</f>
        <v/>
      </c>
      <c r="AL77" s="243" t="str">
        <f>IF(AL76="","",VLOOKUP(AL76,'シフト記号表（勤務時間帯）'!$C$6:$K$35,9,FALSE))</f>
        <v/>
      </c>
      <c r="AM77" s="244" t="str">
        <f>IF(AM76="","",VLOOKUP(AM76,'シフト記号表（勤務時間帯）'!$C$6:$K$35,9,FALSE))</f>
        <v/>
      </c>
      <c r="AN77" s="242" t="str">
        <f>IF(AN76="","",VLOOKUP(AN76,'シフト記号表（勤務時間帯）'!$C$6:$K$35,9,FALSE))</f>
        <v/>
      </c>
      <c r="AO77" s="243" t="str">
        <f>IF(AO76="","",VLOOKUP(AO76,'シフト記号表（勤務時間帯）'!$C$6:$K$35,9,FALSE))</f>
        <v/>
      </c>
      <c r="AP77" s="243" t="str">
        <f>IF(AP76="","",VLOOKUP(AP76,'シフト記号表（勤務時間帯）'!$C$6:$K$35,9,FALSE))</f>
        <v/>
      </c>
      <c r="AQ77" s="243" t="str">
        <f>IF(AQ76="","",VLOOKUP(AQ76,'シフト記号表（勤務時間帯）'!$C$6:$K$35,9,FALSE))</f>
        <v/>
      </c>
      <c r="AR77" s="243" t="str">
        <f>IF(AR76="","",VLOOKUP(AR76,'シフト記号表（勤務時間帯）'!$C$6:$K$35,9,FALSE))</f>
        <v/>
      </c>
      <c r="AS77" s="243" t="str">
        <f>IF(AS76="","",VLOOKUP(AS76,'シフト記号表（勤務時間帯）'!$C$6:$K$35,9,FALSE))</f>
        <v/>
      </c>
      <c r="AT77" s="244" t="str">
        <f>IF(AT76="","",VLOOKUP(AT76,'シフト記号表（勤務時間帯）'!$C$6:$K$35,9,FALSE))</f>
        <v/>
      </c>
      <c r="AU77" s="242" t="str">
        <f>IF(AU76="","",VLOOKUP(AU76,'シフト記号表（勤務時間帯）'!$C$6:$K$35,9,FALSE))</f>
        <v/>
      </c>
      <c r="AV77" s="243" t="str">
        <f>IF(AV76="","",VLOOKUP(AV76,'シフト記号表（勤務時間帯）'!$C$6:$K$35,9,FALSE))</f>
        <v/>
      </c>
      <c r="AW77" s="243" t="str">
        <f>IF(AW76="","",VLOOKUP(AW76,'シフト記号表（勤務時間帯）'!$C$6:$K$35,9,FALSE))</f>
        <v/>
      </c>
      <c r="AX77" s="529">
        <f>IF($BB$3="４週",SUM(S77:AT77),IF($BB$3="暦月",SUM(S77:AW77),""))</f>
        <v>0</v>
      </c>
      <c r="AY77" s="530"/>
      <c r="AZ77" s="531">
        <f>IF($BB$3="４週",AX77/4,IF($BB$3="暦月",'通所型サービス（100名）'!AX77/('通所型サービス（100名）'!$BB$8/7),""))</f>
        <v>0</v>
      </c>
      <c r="BA77" s="532"/>
      <c r="BB77" s="580"/>
      <c r="BC77" s="481"/>
      <c r="BD77" s="481"/>
      <c r="BE77" s="481"/>
      <c r="BF77" s="482"/>
    </row>
    <row r="78" spans="2:58" ht="20.25" customHeight="1">
      <c r="B78" s="459"/>
      <c r="C78" s="546"/>
      <c r="D78" s="547"/>
      <c r="E78" s="548"/>
      <c r="F78" s="295">
        <f>C76</f>
        <v>0</v>
      </c>
      <c r="G78" s="550"/>
      <c r="H78" s="474"/>
      <c r="I78" s="475"/>
      <c r="J78" s="475"/>
      <c r="K78" s="476"/>
      <c r="L78" s="555"/>
      <c r="M78" s="556"/>
      <c r="N78" s="556"/>
      <c r="O78" s="557"/>
      <c r="P78" s="533" t="s">
        <v>139</v>
      </c>
      <c r="Q78" s="534"/>
      <c r="R78" s="535"/>
      <c r="S78" s="246" t="str">
        <f>IF(S76="","",VLOOKUP(S76,'シフト記号表（勤務時間帯）'!$C$6:$U$35,19,FALSE))</f>
        <v/>
      </c>
      <c r="T78" s="247" t="str">
        <f>IF(T76="","",VLOOKUP(T76,'シフト記号表（勤務時間帯）'!$C$6:$U$35,19,FALSE))</f>
        <v/>
      </c>
      <c r="U78" s="247" t="str">
        <f>IF(U76="","",VLOOKUP(U76,'シフト記号表（勤務時間帯）'!$C$6:$U$35,19,FALSE))</f>
        <v/>
      </c>
      <c r="V78" s="247" t="str">
        <f>IF(V76="","",VLOOKUP(V76,'シフト記号表（勤務時間帯）'!$C$6:$U$35,19,FALSE))</f>
        <v/>
      </c>
      <c r="W78" s="247" t="str">
        <f>IF(W76="","",VLOOKUP(W76,'シフト記号表（勤務時間帯）'!$C$6:$U$35,19,FALSE))</f>
        <v/>
      </c>
      <c r="X78" s="247" t="str">
        <f>IF(X76="","",VLOOKUP(X76,'シフト記号表（勤務時間帯）'!$C$6:$U$35,19,FALSE))</f>
        <v/>
      </c>
      <c r="Y78" s="248" t="str">
        <f>IF(Y76="","",VLOOKUP(Y76,'シフト記号表（勤務時間帯）'!$C$6:$U$35,19,FALSE))</f>
        <v/>
      </c>
      <c r="Z78" s="246" t="str">
        <f>IF(Z76="","",VLOOKUP(Z76,'シフト記号表（勤務時間帯）'!$C$6:$U$35,19,FALSE))</f>
        <v/>
      </c>
      <c r="AA78" s="247" t="str">
        <f>IF(AA76="","",VLOOKUP(AA76,'シフト記号表（勤務時間帯）'!$C$6:$U$35,19,FALSE))</f>
        <v/>
      </c>
      <c r="AB78" s="247" t="str">
        <f>IF(AB76="","",VLOOKUP(AB76,'シフト記号表（勤務時間帯）'!$C$6:$U$35,19,FALSE))</f>
        <v/>
      </c>
      <c r="AC78" s="247" t="str">
        <f>IF(AC76="","",VLOOKUP(AC76,'シフト記号表（勤務時間帯）'!$C$6:$U$35,19,FALSE))</f>
        <v/>
      </c>
      <c r="AD78" s="247" t="str">
        <f>IF(AD76="","",VLOOKUP(AD76,'シフト記号表（勤務時間帯）'!$C$6:$U$35,19,FALSE))</f>
        <v/>
      </c>
      <c r="AE78" s="247" t="str">
        <f>IF(AE76="","",VLOOKUP(AE76,'シフト記号表（勤務時間帯）'!$C$6:$U$35,19,FALSE))</f>
        <v/>
      </c>
      <c r="AF78" s="248" t="str">
        <f>IF(AF76="","",VLOOKUP(AF76,'シフト記号表（勤務時間帯）'!$C$6:$U$35,19,FALSE))</f>
        <v/>
      </c>
      <c r="AG78" s="246" t="str">
        <f>IF(AG76="","",VLOOKUP(AG76,'シフト記号表（勤務時間帯）'!$C$6:$U$35,19,FALSE))</f>
        <v/>
      </c>
      <c r="AH78" s="247" t="str">
        <f>IF(AH76="","",VLOOKUP(AH76,'シフト記号表（勤務時間帯）'!$C$6:$U$35,19,FALSE))</f>
        <v/>
      </c>
      <c r="AI78" s="247" t="str">
        <f>IF(AI76="","",VLOOKUP(AI76,'シフト記号表（勤務時間帯）'!$C$6:$U$35,19,FALSE))</f>
        <v/>
      </c>
      <c r="AJ78" s="247" t="str">
        <f>IF(AJ76="","",VLOOKUP(AJ76,'シフト記号表（勤務時間帯）'!$C$6:$U$35,19,FALSE))</f>
        <v/>
      </c>
      <c r="AK78" s="247" t="str">
        <f>IF(AK76="","",VLOOKUP(AK76,'シフト記号表（勤務時間帯）'!$C$6:$U$35,19,FALSE))</f>
        <v/>
      </c>
      <c r="AL78" s="247" t="str">
        <f>IF(AL76="","",VLOOKUP(AL76,'シフト記号表（勤務時間帯）'!$C$6:$U$35,19,FALSE))</f>
        <v/>
      </c>
      <c r="AM78" s="248" t="str">
        <f>IF(AM76="","",VLOOKUP(AM76,'シフト記号表（勤務時間帯）'!$C$6:$U$35,19,FALSE))</f>
        <v/>
      </c>
      <c r="AN78" s="246" t="str">
        <f>IF(AN76="","",VLOOKUP(AN76,'シフト記号表（勤務時間帯）'!$C$6:$U$35,19,FALSE))</f>
        <v/>
      </c>
      <c r="AO78" s="247" t="str">
        <f>IF(AO76="","",VLOOKUP(AO76,'シフト記号表（勤務時間帯）'!$C$6:$U$35,19,FALSE))</f>
        <v/>
      </c>
      <c r="AP78" s="247" t="str">
        <f>IF(AP76="","",VLOOKUP(AP76,'シフト記号表（勤務時間帯）'!$C$6:$U$35,19,FALSE))</f>
        <v/>
      </c>
      <c r="AQ78" s="247" t="str">
        <f>IF(AQ76="","",VLOOKUP(AQ76,'シフト記号表（勤務時間帯）'!$C$6:$U$35,19,FALSE))</f>
        <v/>
      </c>
      <c r="AR78" s="247" t="str">
        <f>IF(AR76="","",VLOOKUP(AR76,'シフト記号表（勤務時間帯）'!$C$6:$U$35,19,FALSE))</f>
        <v/>
      </c>
      <c r="AS78" s="247" t="str">
        <f>IF(AS76="","",VLOOKUP(AS76,'シフト記号表（勤務時間帯）'!$C$6:$U$35,19,FALSE))</f>
        <v/>
      </c>
      <c r="AT78" s="248" t="str">
        <f>IF(AT76="","",VLOOKUP(AT76,'シフト記号表（勤務時間帯）'!$C$6:$U$35,19,FALSE))</f>
        <v/>
      </c>
      <c r="AU78" s="246" t="str">
        <f>IF(AU76="","",VLOOKUP(AU76,'シフト記号表（勤務時間帯）'!$C$6:$U$35,19,FALSE))</f>
        <v/>
      </c>
      <c r="AV78" s="247" t="str">
        <f>IF(AV76="","",VLOOKUP(AV76,'シフト記号表（勤務時間帯）'!$C$6:$U$35,19,FALSE))</f>
        <v/>
      </c>
      <c r="AW78" s="247" t="str">
        <f>IF(AW76="","",VLOOKUP(AW76,'シフト記号表（勤務時間帯）'!$C$6:$U$35,19,FALSE))</f>
        <v/>
      </c>
      <c r="AX78" s="536">
        <f>IF($BB$3="４週",SUM(S78:AT78),IF($BB$3="暦月",SUM(S78:AW78),""))</f>
        <v>0</v>
      </c>
      <c r="AY78" s="537"/>
      <c r="AZ78" s="538">
        <f>IF($BB$3="４週",AX78/4,IF($BB$3="暦月",'通所型サービス（100名）'!AX78/('通所型サービス（100名）'!$BB$8/7),""))</f>
        <v>0</v>
      </c>
      <c r="BA78" s="539"/>
      <c r="BB78" s="581"/>
      <c r="BC78" s="556"/>
      <c r="BD78" s="556"/>
      <c r="BE78" s="556"/>
      <c r="BF78" s="557"/>
    </row>
    <row r="79" spans="2:58" ht="20.25" customHeight="1">
      <c r="B79" s="459">
        <f>B76+1</f>
        <v>20</v>
      </c>
      <c r="C79" s="540"/>
      <c r="D79" s="541"/>
      <c r="E79" s="542"/>
      <c r="F79" s="249"/>
      <c r="G79" s="549"/>
      <c r="H79" s="551"/>
      <c r="I79" s="475"/>
      <c r="J79" s="475"/>
      <c r="K79" s="476"/>
      <c r="L79" s="552"/>
      <c r="M79" s="553"/>
      <c r="N79" s="553"/>
      <c r="O79" s="554"/>
      <c r="P79" s="558" t="s">
        <v>137</v>
      </c>
      <c r="Q79" s="559"/>
      <c r="R79" s="560"/>
      <c r="S79" s="292"/>
      <c r="T79" s="293"/>
      <c r="U79" s="293"/>
      <c r="V79" s="293"/>
      <c r="W79" s="293"/>
      <c r="X79" s="293"/>
      <c r="Y79" s="294"/>
      <c r="Z79" s="292"/>
      <c r="AA79" s="293"/>
      <c r="AB79" s="293"/>
      <c r="AC79" s="293"/>
      <c r="AD79" s="293"/>
      <c r="AE79" s="293"/>
      <c r="AF79" s="294"/>
      <c r="AG79" s="292"/>
      <c r="AH79" s="293"/>
      <c r="AI79" s="293"/>
      <c r="AJ79" s="293"/>
      <c r="AK79" s="293"/>
      <c r="AL79" s="293"/>
      <c r="AM79" s="294"/>
      <c r="AN79" s="292"/>
      <c r="AO79" s="293"/>
      <c r="AP79" s="293"/>
      <c r="AQ79" s="293"/>
      <c r="AR79" s="293"/>
      <c r="AS79" s="293"/>
      <c r="AT79" s="294"/>
      <c r="AU79" s="292"/>
      <c r="AV79" s="293"/>
      <c r="AW79" s="293"/>
      <c r="AX79" s="624"/>
      <c r="AY79" s="625"/>
      <c r="AZ79" s="626"/>
      <c r="BA79" s="627"/>
      <c r="BB79" s="579"/>
      <c r="BC79" s="553"/>
      <c r="BD79" s="553"/>
      <c r="BE79" s="553"/>
      <c r="BF79" s="554"/>
    </row>
    <row r="80" spans="2:58" ht="20.25" customHeight="1">
      <c r="B80" s="459"/>
      <c r="C80" s="543"/>
      <c r="D80" s="544"/>
      <c r="E80" s="545"/>
      <c r="F80" s="241"/>
      <c r="G80" s="470"/>
      <c r="H80" s="474"/>
      <c r="I80" s="475"/>
      <c r="J80" s="475"/>
      <c r="K80" s="476"/>
      <c r="L80" s="480"/>
      <c r="M80" s="481"/>
      <c r="N80" s="481"/>
      <c r="O80" s="482"/>
      <c r="P80" s="526" t="s">
        <v>138</v>
      </c>
      <c r="Q80" s="527"/>
      <c r="R80" s="528"/>
      <c r="S80" s="242" t="str">
        <f>IF(S79="","",VLOOKUP(S79,'シフト記号表（勤務時間帯）'!$C$6:$K$35,9,FALSE))</f>
        <v/>
      </c>
      <c r="T80" s="243" t="str">
        <f>IF(T79="","",VLOOKUP(T79,'シフト記号表（勤務時間帯）'!$C$6:$K$35,9,FALSE))</f>
        <v/>
      </c>
      <c r="U80" s="243" t="str">
        <f>IF(U79="","",VLOOKUP(U79,'シフト記号表（勤務時間帯）'!$C$6:$K$35,9,FALSE))</f>
        <v/>
      </c>
      <c r="V80" s="243" t="str">
        <f>IF(V79="","",VLOOKUP(V79,'シフト記号表（勤務時間帯）'!$C$6:$K$35,9,FALSE))</f>
        <v/>
      </c>
      <c r="W80" s="243" t="str">
        <f>IF(W79="","",VLOOKUP(W79,'シフト記号表（勤務時間帯）'!$C$6:$K$35,9,FALSE))</f>
        <v/>
      </c>
      <c r="X80" s="243" t="str">
        <f>IF(X79="","",VLOOKUP(X79,'シフト記号表（勤務時間帯）'!$C$6:$K$35,9,FALSE))</f>
        <v/>
      </c>
      <c r="Y80" s="244" t="str">
        <f>IF(Y79="","",VLOOKUP(Y79,'シフト記号表（勤務時間帯）'!$C$6:$K$35,9,FALSE))</f>
        <v/>
      </c>
      <c r="Z80" s="242" t="str">
        <f>IF(Z79="","",VLOOKUP(Z79,'シフト記号表（勤務時間帯）'!$C$6:$K$35,9,FALSE))</f>
        <v/>
      </c>
      <c r="AA80" s="243" t="str">
        <f>IF(AA79="","",VLOOKUP(AA79,'シフト記号表（勤務時間帯）'!$C$6:$K$35,9,FALSE))</f>
        <v/>
      </c>
      <c r="AB80" s="243" t="str">
        <f>IF(AB79="","",VLOOKUP(AB79,'シフト記号表（勤務時間帯）'!$C$6:$K$35,9,FALSE))</f>
        <v/>
      </c>
      <c r="AC80" s="243" t="str">
        <f>IF(AC79="","",VLOOKUP(AC79,'シフト記号表（勤務時間帯）'!$C$6:$K$35,9,FALSE))</f>
        <v/>
      </c>
      <c r="AD80" s="243" t="str">
        <f>IF(AD79="","",VLOOKUP(AD79,'シフト記号表（勤務時間帯）'!$C$6:$K$35,9,FALSE))</f>
        <v/>
      </c>
      <c r="AE80" s="243" t="str">
        <f>IF(AE79="","",VLOOKUP(AE79,'シフト記号表（勤務時間帯）'!$C$6:$K$35,9,FALSE))</f>
        <v/>
      </c>
      <c r="AF80" s="244" t="str">
        <f>IF(AF79="","",VLOOKUP(AF79,'シフト記号表（勤務時間帯）'!$C$6:$K$35,9,FALSE))</f>
        <v/>
      </c>
      <c r="AG80" s="242" t="str">
        <f>IF(AG79="","",VLOOKUP(AG79,'シフト記号表（勤務時間帯）'!$C$6:$K$35,9,FALSE))</f>
        <v/>
      </c>
      <c r="AH80" s="243" t="str">
        <f>IF(AH79="","",VLOOKUP(AH79,'シフト記号表（勤務時間帯）'!$C$6:$K$35,9,FALSE))</f>
        <v/>
      </c>
      <c r="AI80" s="243" t="str">
        <f>IF(AI79="","",VLOOKUP(AI79,'シフト記号表（勤務時間帯）'!$C$6:$K$35,9,FALSE))</f>
        <v/>
      </c>
      <c r="AJ80" s="243" t="str">
        <f>IF(AJ79="","",VLOOKUP(AJ79,'シフト記号表（勤務時間帯）'!$C$6:$K$35,9,FALSE))</f>
        <v/>
      </c>
      <c r="AK80" s="243" t="str">
        <f>IF(AK79="","",VLOOKUP(AK79,'シフト記号表（勤務時間帯）'!$C$6:$K$35,9,FALSE))</f>
        <v/>
      </c>
      <c r="AL80" s="243" t="str">
        <f>IF(AL79="","",VLOOKUP(AL79,'シフト記号表（勤務時間帯）'!$C$6:$K$35,9,FALSE))</f>
        <v/>
      </c>
      <c r="AM80" s="244" t="str">
        <f>IF(AM79="","",VLOOKUP(AM79,'シフト記号表（勤務時間帯）'!$C$6:$K$35,9,FALSE))</f>
        <v/>
      </c>
      <c r="AN80" s="242" t="str">
        <f>IF(AN79="","",VLOOKUP(AN79,'シフト記号表（勤務時間帯）'!$C$6:$K$35,9,FALSE))</f>
        <v/>
      </c>
      <c r="AO80" s="243" t="str">
        <f>IF(AO79="","",VLOOKUP(AO79,'シフト記号表（勤務時間帯）'!$C$6:$K$35,9,FALSE))</f>
        <v/>
      </c>
      <c r="AP80" s="243" t="str">
        <f>IF(AP79="","",VLOOKUP(AP79,'シフト記号表（勤務時間帯）'!$C$6:$K$35,9,FALSE))</f>
        <v/>
      </c>
      <c r="AQ80" s="243" t="str">
        <f>IF(AQ79="","",VLOOKUP(AQ79,'シフト記号表（勤務時間帯）'!$C$6:$K$35,9,FALSE))</f>
        <v/>
      </c>
      <c r="AR80" s="243" t="str">
        <f>IF(AR79="","",VLOOKUP(AR79,'シフト記号表（勤務時間帯）'!$C$6:$K$35,9,FALSE))</f>
        <v/>
      </c>
      <c r="AS80" s="243" t="str">
        <f>IF(AS79="","",VLOOKUP(AS79,'シフト記号表（勤務時間帯）'!$C$6:$K$35,9,FALSE))</f>
        <v/>
      </c>
      <c r="AT80" s="244" t="str">
        <f>IF(AT79="","",VLOOKUP(AT79,'シフト記号表（勤務時間帯）'!$C$6:$K$35,9,FALSE))</f>
        <v/>
      </c>
      <c r="AU80" s="242" t="str">
        <f>IF(AU79="","",VLOOKUP(AU79,'シフト記号表（勤務時間帯）'!$C$6:$K$35,9,FALSE))</f>
        <v/>
      </c>
      <c r="AV80" s="243" t="str">
        <f>IF(AV79="","",VLOOKUP(AV79,'シフト記号表（勤務時間帯）'!$C$6:$K$35,9,FALSE))</f>
        <v/>
      </c>
      <c r="AW80" s="243" t="str">
        <f>IF(AW79="","",VLOOKUP(AW79,'シフト記号表（勤務時間帯）'!$C$6:$K$35,9,FALSE))</f>
        <v/>
      </c>
      <c r="AX80" s="529">
        <f>IF($BB$3="４週",SUM(S80:AT80),IF($BB$3="暦月",SUM(S80:AW80),""))</f>
        <v>0</v>
      </c>
      <c r="AY80" s="530"/>
      <c r="AZ80" s="531">
        <f>IF($BB$3="４週",AX80/4,IF($BB$3="暦月",'通所型サービス（100名）'!AX80/('通所型サービス（100名）'!$BB$8/7),""))</f>
        <v>0</v>
      </c>
      <c r="BA80" s="532"/>
      <c r="BB80" s="580"/>
      <c r="BC80" s="481"/>
      <c r="BD80" s="481"/>
      <c r="BE80" s="481"/>
      <c r="BF80" s="482"/>
    </row>
    <row r="81" spans="2:58" ht="20.25" customHeight="1">
      <c r="B81" s="459"/>
      <c r="C81" s="546"/>
      <c r="D81" s="547"/>
      <c r="E81" s="548"/>
      <c r="F81" s="295">
        <f>C79</f>
        <v>0</v>
      </c>
      <c r="G81" s="550"/>
      <c r="H81" s="474"/>
      <c r="I81" s="475"/>
      <c r="J81" s="475"/>
      <c r="K81" s="476"/>
      <c r="L81" s="555"/>
      <c r="M81" s="556"/>
      <c r="N81" s="556"/>
      <c r="O81" s="557"/>
      <c r="P81" s="533" t="s">
        <v>139</v>
      </c>
      <c r="Q81" s="534"/>
      <c r="R81" s="535"/>
      <c r="S81" s="246" t="str">
        <f>IF(S79="","",VLOOKUP(S79,'シフト記号表（勤務時間帯）'!$C$6:$U$35,19,FALSE))</f>
        <v/>
      </c>
      <c r="T81" s="247" t="str">
        <f>IF(T79="","",VLOOKUP(T79,'シフト記号表（勤務時間帯）'!$C$6:$U$35,19,FALSE))</f>
        <v/>
      </c>
      <c r="U81" s="247" t="str">
        <f>IF(U79="","",VLOOKUP(U79,'シフト記号表（勤務時間帯）'!$C$6:$U$35,19,FALSE))</f>
        <v/>
      </c>
      <c r="V81" s="247" t="str">
        <f>IF(V79="","",VLOOKUP(V79,'シフト記号表（勤務時間帯）'!$C$6:$U$35,19,FALSE))</f>
        <v/>
      </c>
      <c r="W81" s="247" t="str">
        <f>IF(W79="","",VLOOKUP(W79,'シフト記号表（勤務時間帯）'!$C$6:$U$35,19,FALSE))</f>
        <v/>
      </c>
      <c r="X81" s="247" t="str">
        <f>IF(X79="","",VLOOKUP(X79,'シフト記号表（勤務時間帯）'!$C$6:$U$35,19,FALSE))</f>
        <v/>
      </c>
      <c r="Y81" s="248" t="str">
        <f>IF(Y79="","",VLOOKUP(Y79,'シフト記号表（勤務時間帯）'!$C$6:$U$35,19,FALSE))</f>
        <v/>
      </c>
      <c r="Z81" s="246" t="str">
        <f>IF(Z79="","",VLOOKUP(Z79,'シフト記号表（勤務時間帯）'!$C$6:$U$35,19,FALSE))</f>
        <v/>
      </c>
      <c r="AA81" s="247" t="str">
        <f>IF(AA79="","",VLOOKUP(AA79,'シフト記号表（勤務時間帯）'!$C$6:$U$35,19,FALSE))</f>
        <v/>
      </c>
      <c r="AB81" s="247" t="str">
        <f>IF(AB79="","",VLOOKUP(AB79,'シフト記号表（勤務時間帯）'!$C$6:$U$35,19,FALSE))</f>
        <v/>
      </c>
      <c r="AC81" s="247" t="str">
        <f>IF(AC79="","",VLOOKUP(AC79,'シフト記号表（勤務時間帯）'!$C$6:$U$35,19,FALSE))</f>
        <v/>
      </c>
      <c r="AD81" s="247" t="str">
        <f>IF(AD79="","",VLOOKUP(AD79,'シフト記号表（勤務時間帯）'!$C$6:$U$35,19,FALSE))</f>
        <v/>
      </c>
      <c r="AE81" s="247" t="str">
        <f>IF(AE79="","",VLOOKUP(AE79,'シフト記号表（勤務時間帯）'!$C$6:$U$35,19,FALSE))</f>
        <v/>
      </c>
      <c r="AF81" s="248" t="str">
        <f>IF(AF79="","",VLOOKUP(AF79,'シフト記号表（勤務時間帯）'!$C$6:$U$35,19,FALSE))</f>
        <v/>
      </c>
      <c r="AG81" s="246" t="str">
        <f>IF(AG79="","",VLOOKUP(AG79,'シフト記号表（勤務時間帯）'!$C$6:$U$35,19,FALSE))</f>
        <v/>
      </c>
      <c r="AH81" s="247" t="str">
        <f>IF(AH79="","",VLOOKUP(AH79,'シフト記号表（勤務時間帯）'!$C$6:$U$35,19,FALSE))</f>
        <v/>
      </c>
      <c r="AI81" s="247" t="str">
        <f>IF(AI79="","",VLOOKUP(AI79,'シフト記号表（勤務時間帯）'!$C$6:$U$35,19,FALSE))</f>
        <v/>
      </c>
      <c r="AJ81" s="247" t="str">
        <f>IF(AJ79="","",VLOOKUP(AJ79,'シフト記号表（勤務時間帯）'!$C$6:$U$35,19,FALSE))</f>
        <v/>
      </c>
      <c r="AK81" s="247" t="str">
        <f>IF(AK79="","",VLOOKUP(AK79,'シフト記号表（勤務時間帯）'!$C$6:$U$35,19,FALSE))</f>
        <v/>
      </c>
      <c r="AL81" s="247" t="str">
        <f>IF(AL79="","",VLOOKUP(AL79,'シフト記号表（勤務時間帯）'!$C$6:$U$35,19,FALSE))</f>
        <v/>
      </c>
      <c r="AM81" s="248" t="str">
        <f>IF(AM79="","",VLOOKUP(AM79,'シフト記号表（勤務時間帯）'!$C$6:$U$35,19,FALSE))</f>
        <v/>
      </c>
      <c r="AN81" s="246" t="str">
        <f>IF(AN79="","",VLOOKUP(AN79,'シフト記号表（勤務時間帯）'!$C$6:$U$35,19,FALSE))</f>
        <v/>
      </c>
      <c r="AO81" s="247" t="str">
        <f>IF(AO79="","",VLOOKUP(AO79,'シフト記号表（勤務時間帯）'!$C$6:$U$35,19,FALSE))</f>
        <v/>
      </c>
      <c r="AP81" s="247" t="str">
        <f>IF(AP79="","",VLOOKUP(AP79,'シフト記号表（勤務時間帯）'!$C$6:$U$35,19,FALSE))</f>
        <v/>
      </c>
      <c r="AQ81" s="247" t="str">
        <f>IF(AQ79="","",VLOOKUP(AQ79,'シフト記号表（勤務時間帯）'!$C$6:$U$35,19,FALSE))</f>
        <v/>
      </c>
      <c r="AR81" s="247" t="str">
        <f>IF(AR79="","",VLOOKUP(AR79,'シフト記号表（勤務時間帯）'!$C$6:$U$35,19,FALSE))</f>
        <v/>
      </c>
      <c r="AS81" s="247" t="str">
        <f>IF(AS79="","",VLOOKUP(AS79,'シフト記号表（勤務時間帯）'!$C$6:$U$35,19,FALSE))</f>
        <v/>
      </c>
      <c r="AT81" s="248" t="str">
        <f>IF(AT79="","",VLOOKUP(AT79,'シフト記号表（勤務時間帯）'!$C$6:$U$35,19,FALSE))</f>
        <v/>
      </c>
      <c r="AU81" s="246" t="str">
        <f>IF(AU79="","",VLOOKUP(AU79,'シフト記号表（勤務時間帯）'!$C$6:$U$35,19,FALSE))</f>
        <v/>
      </c>
      <c r="AV81" s="247" t="str">
        <f>IF(AV79="","",VLOOKUP(AV79,'シフト記号表（勤務時間帯）'!$C$6:$U$35,19,FALSE))</f>
        <v/>
      </c>
      <c r="AW81" s="247" t="str">
        <f>IF(AW79="","",VLOOKUP(AW79,'シフト記号表（勤務時間帯）'!$C$6:$U$35,19,FALSE))</f>
        <v/>
      </c>
      <c r="AX81" s="536">
        <f>IF($BB$3="４週",SUM(S81:AT81),IF($BB$3="暦月",SUM(S81:AW81),""))</f>
        <v>0</v>
      </c>
      <c r="AY81" s="537"/>
      <c r="AZ81" s="538">
        <f>IF($BB$3="４週",AX81/4,IF($BB$3="暦月",'通所型サービス（100名）'!AX81/('通所型サービス（100名）'!$BB$8/7),""))</f>
        <v>0</v>
      </c>
      <c r="BA81" s="539"/>
      <c r="BB81" s="581"/>
      <c r="BC81" s="556"/>
      <c r="BD81" s="556"/>
      <c r="BE81" s="556"/>
      <c r="BF81" s="557"/>
    </row>
    <row r="82" spans="2:58" ht="20.25" customHeight="1">
      <c r="B82" s="459">
        <f>B79+1</f>
        <v>21</v>
      </c>
      <c r="C82" s="540"/>
      <c r="D82" s="541"/>
      <c r="E82" s="542"/>
      <c r="F82" s="249"/>
      <c r="G82" s="549"/>
      <c r="H82" s="551"/>
      <c r="I82" s="475"/>
      <c r="J82" s="475"/>
      <c r="K82" s="476"/>
      <c r="L82" s="552"/>
      <c r="M82" s="553"/>
      <c r="N82" s="553"/>
      <c r="O82" s="554"/>
      <c r="P82" s="558" t="s">
        <v>137</v>
      </c>
      <c r="Q82" s="559"/>
      <c r="R82" s="560"/>
      <c r="S82" s="292"/>
      <c r="T82" s="293"/>
      <c r="U82" s="293"/>
      <c r="V82" s="293"/>
      <c r="W82" s="293"/>
      <c r="X82" s="293"/>
      <c r="Y82" s="294"/>
      <c r="Z82" s="292"/>
      <c r="AA82" s="293"/>
      <c r="AB82" s="293"/>
      <c r="AC82" s="293"/>
      <c r="AD82" s="293"/>
      <c r="AE82" s="293"/>
      <c r="AF82" s="294"/>
      <c r="AG82" s="292"/>
      <c r="AH82" s="293"/>
      <c r="AI82" s="293"/>
      <c r="AJ82" s="293"/>
      <c r="AK82" s="293"/>
      <c r="AL82" s="293"/>
      <c r="AM82" s="294"/>
      <c r="AN82" s="292"/>
      <c r="AO82" s="293"/>
      <c r="AP82" s="293"/>
      <c r="AQ82" s="293"/>
      <c r="AR82" s="293"/>
      <c r="AS82" s="293"/>
      <c r="AT82" s="294"/>
      <c r="AU82" s="292"/>
      <c r="AV82" s="293"/>
      <c r="AW82" s="293"/>
      <c r="AX82" s="624"/>
      <c r="AY82" s="625"/>
      <c r="AZ82" s="626"/>
      <c r="BA82" s="627"/>
      <c r="BB82" s="579"/>
      <c r="BC82" s="553"/>
      <c r="BD82" s="553"/>
      <c r="BE82" s="553"/>
      <c r="BF82" s="554"/>
    </row>
    <row r="83" spans="2:58" ht="20.25" customHeight="1">
      <c r="B83" s="459"/>
      <c r="C83" s="543"/>
      <c r="D83" s="544"/>
      <c r="E83" s="545"/>
      <c r="F83" s="241"/>
      <c r="G83" s="470"/>
      <c r="H83" s="474"/>
      <c r="I83" s="475"/>
      <c r="J83" s="475"/>
      <c r="K83" s="476"/>
      <c r="L83" s="480"/>
      <c r="M83" s="481"/>
      <c r="N83" s="481"/>
      <c r="O83" s="482"/>
      <c r="P83" s="526" t="s">
        <v>138</v>
      </c>
      <c r="Q83" s="527"/>
      <c r="R83" s="528"/>
      <c r="S83" s="242" t="str">
        <f>IF(S82="","",VLOOKUP(S82,'シフト記号表（勤務時間帯）'!$C$6:$K$35,9,FALSE))</f>
        <v/>
      </c>
      <c r="T83" s="243" t="str">
        <f>IF(T82="","",VLOOKUP(T82,'シフト記号表（勤務時間帯）'!$C$6:$K$35,9,FALSE))</f>
        <v/>
      </c>
      <c r="U83" s="243" t="str">
        <f>IF(U82="","",VLOOKUP(U82,'シフト記号表（勤務時間帯）'!$C$6:$K$35,9,FALSE))</f>
        <v/>
      </c>
      <c r="V83" s="243" t="str">
        <f>IF(V82="","",VLOOKUP(V82,'シフト記号表（勤務時間帯）'!$C$6:$K$35,9,FALSE))</f>
        <v/>
      </c>
      <c r="W83" s="243" t="str">
        <f>IF(W82="","",VLOOKUP(W82,'シフト記号表（勤務時間帯）'!$C$6:$K$35,9,FALSE))</f>
        <v/>
      </c>
      <c r="X83" s="243" t="str">
        <f>IF(X82="","",VLOOKUP(X82,'シフト記号表（勤務時間帯）'!$C$6:$K$35,9,FALSE))</f>
        <v/>
      </c>
      <c r="Y83" s="244" t="str">
        <f>IF(Y82="","",VLOOKUP(Y82,'シフト記号表（勤務時間帯）'!$C$6:$K$35,9,FALSE))</f>
        <v/>
      </c>
      <c r="Z83" s="242" t="str">
        <f>IF(Z82="","",VLOOKUP(Z82,'シフト記号表（勤務時間帯）'!$C$6:$K$35,9,FALSE))</f>
        <v/>
      </c>
      <c r="AA83" s="243" t="str">
        <f>IF(AA82="","",VLOOKUP(AA82,'シフト記号表（勤務時間帯）'!$C$6:$K$35,9,FALSE))</f>
        <v/>
      </c>
      <c r="AB83" s="243" t="str">
        <f>IF(AB82="","",VLOOKUP(AB82,'シフト記号表（勤務時間帯）'!$C$6:$K$35,9,FALSE))</f>
        <v/>
      </c>
      <c r="AC83" s="243" t="str">
        <f>IF(AC82="","",VLOOKUP(AC82,'シフト記号表（勤務時間帯）'!$C$6:$K$35,9,FALSE))</f>
        <v/>
      </c>
      <c r="AD83" s="243" t="str">
        <f>IF(AD82="","",VLOOKUP(AD82,'シフト記号表（勤務時間帯）'!$C$6:$K$35,9,FALSE))</f>
        <v/>
      </c>
      <c r="AE83" s="243" t="str">
        <f>IF(AE82="","",VLOOKUP(AE82,'シフト記号表（勤務時間帯）'!$C$6:$K$35,9,FALSE))</f>
        <v/>
      </c>
      <c r="AF83" s="244" t="str">
        <f>IF(AF82="","",VLOOKUP(AF82,'シフト記号表（勤務時間帯）'!$C$6:$K$35,9,FALSE))</f>
        <v/>
      </c>
      <c r="AG83" s="242" t="str">
        <f>IF(AG82="","",VLOOKUP(AG82,'シフト記号表（勤務時間帯）'!$C$6:$K$35,9,FALSE))</f>
        <v/>
      </c>
      <c r="AH83" s="243" t="str">
        <f>IF(AH82="","",VLOOKUP(AH82,'シフト記号表（勤務時間帯）'!$C$6:$K$35,9,FALSE))</f>
        <v/>
      </c>
      <c r="AI83" s="243" t="str">
        <f>IF(AI82="","",VLOOKUP(AI82,'シフト記号表（勤務時間帯）'!$C$6:$K$35,9,FALSE))</f>
        <v/>
      </c>
      <c r="AJ83" s="243" t="str">
        <f>IF(AJ82="","",VLOOKUP(AJ82,'シフト記号表（勤務時間帯）'!$C$6:$K$35,9,FALSE))</f>
        <v/>
      </c>
      <c r="AK83" s="243" t="str">
        <f>IF(AK82="","",VLOOKUP(AK82,'シフト記号表（勤務時間帯）'!$C$6:$K$35,9,FALSE))</f>
        <v/>
      </c>
      <c r="AL83" s="243" t="str">
        <f>IF(AL82="","",VLOOKUP(AL82,'シフト記号表（勤務時間帯）'!$C$6:$K$35,9,FALSE))</f>
        <v/>
      </c>
      <c r="AM83" s="244" t="str">
        <f>IF(AM82="","",VLOOKUP(AM82,'シフト記号表（勤務時間帯）'!$C$6:$K$35,9,FALSE))</f>
        <v/>
      </c>
      <c r="AN83" s="242" t="str">
        <f>IF(AN82="","",VLOOKUP(AN82,'シフト記号表（勤務時間帯）'!$C$6:$K$35,9,FALSE))</f>
        <v/>
      </c>
      <c r="AO83" s="243" t="str">
        <f>IF(AO82="","",VLOOKUP(AO82,'シフト記号表（勤務時間帯）'!$C$6:$K$35,9,FALSE))</f>
        <v/>
      </c>
      <c r="AP83" s="243" t="str">
        <f>IF(AP82="","",VLOOKUP(AP82,'シフト記号表（勤務時間帯）'!$C$6:$K$35,9,FALSE))</f>
        <v/>
      </c>
      <c r="AQ83" s="243" t="str">
        <f>IF(AQ82="","",VLOOKUP(AQ82,'シフト記号表（勤務時間帯）'!$C$6:$K$35,9,FALSE))</f>
        <v/>
      </c>
      <c r="AR83" s="243" t="str">
        <f>IF(AR82="","",VLOOKUP(AR82,'シフト記号表（勤務時間帯）'!$C$6:$K$35,9,FALSE))</f>
        <v/>
      </c>
      <c r="AS83" s="243" t="str">
        <f>IF(AS82="","",VLOOKUP(AS82,'シフト記号表（勤務時間帯）'!$C$6:$K$35,9,FALSE))</f>
        <v/>
      </c>
      <c r="AT83" s="244" t="str">
        <f>IF(AT82="","",VLOOKUP(AT82,'シフト記号表（勤務時間帯）'!$C$6:$K$35,9,FALSE))</f>
        <v/>
      </c>
      <c r="AU83" s="242" t="str">
        <f>IF(AU82="","",VLOOKUP(AU82,'シフト記号表（勤務時間帯）'!$C$6:$K$35,9,FALSE))</f>
        <v/>
      </c>
      <c r="AV83" s="243" t="str">
        <f>IF(AV82="","",VLOOKUP(AV82,'シフト記号表（勤務時間帯）'!$C$6:$K$35,9,FALSE))</f>
        <v/>
      </c>
      <c r="AW83" s="243" t="str">
        <f>IF(AW82="","",VLOOKUP(AW82,'シフト記号表（勤務時間帯）'!$C$6:$K$35,9,FALSE))</f>
        <v/>
      </c>
      <c r="AX83" s="529">
        <f>IF($BB$3="４週",SUM(S83:AT83),IF($BB$3="暦月",SUM(S83:AW83),""))</f>
        <v>0</v>
      </c>
      <c r="AY83" s="530"/>
      <c r="AZ83" s="531">
        <f>IF($BB$3="４週",AX83/4,IF($BB$3="暦月",'通所型サービス（100名）'!AX83/('通所型サービス（100名）'!$BB$8/7),""))</f>
        <v>0</v>
      </c>
      <c r="BA83" s="532"/>
      <c r="BB83" s="580"/>
      <c r="BC83" s="481"/>
      <c r="BD83" s="481"/>
      <c r="BE83" s="481"/>
      <c r="BF83" s="482"/>
    </row>
    <row r="84" spans="2:58" ht="20.25" customHeight="1">
      <c r="B84" s="459"/>
      <c r="C84" s="546"/>
      <c r="D84" s="547"/>
      <c r="E84" s="548"/>
      <c r="F84" s="295">
        <f>C82</f>
        <v>0</v>
      </c>
      <c r="G84" s="550"/>
      <c r="H84" s="474"/>
      <c r="I84" s="475"/>
      <c r="J84" s="475"/>
      <c r="K84" s="476"/>
      <c r="L84" s="555"/>
      <c r="M84" s="556"/>
      <c r="N84" s="556"/>
      <c r="O84" s="557"/>
      <c r="P84" s="533" t="s">
        <v>139</v>
      </c>
      <c r="Q84" s="534"/>
      <c r="R84" s="535"/>
      <c r="S84" s="246" t="str">
        <f>IF(S82="","",VLOOKUP(S82,'シフト記号表（勤務時間帯）'!$C$6:$U$35,19,FALSE))</f>
        <v/>
      </c>
      <c r="T84" s="247" t="str">
        <f>IF(T82="","",VLOOKUP(T82,'シフト記号表（勤務時間帯）'!$C$6:$U$35,19,FALSE))</f>
        <v/>
      </c>
      <c r="U84" s="247" t="str">
        <f>IF(U82="","",VLOOKUP(U82,'シフト記号表（勤務時間帯）'!$C$6:$U$35,19,FALSE))</f>
        <v/>
      </c>
      <c r="V84" s="247" t="str">
        <f>IF(V82="","",VLOOKUP(V82,'シフト記号表（勤務時間帯）'!$C$6:$U$35,19,FALSE))</f>
        <v/>
      </c>
      <c r="W84" s="247" t="str">
        <f>IF(W82="","",VLOOKUP(W82,'シフト記号表（勤務時間帯）'!$C$6:$U$35,19,FALSE))</f>
        <v/>
      </c>
      <c r="X84" s="247" t="str">
        <f>IF(X82="","",VLOOKUP(X82,'シフト記号表（勤務時間帯）'!$C$6:$U$35,19,FALSE))</f>
        <v/>
      </c>
      <c r="Y84" s="248" t="str">
        <f>IF(Y82="","",VLOOKUP(Y82,'シフト記号表（勤務時間帯）'!$C$6:$U$35,19,FALSE))</f>
        <v/>
      </c>
      <c r="Z84" s="246" t="str">
        <f>IF(Z82="","",VLOOKUP(Z82,'シフト記号表（勤務時間帯）'!$C$6:$U$35,19,FALSE))</f>
        <v/>
      </c>
      <c r="AA84" s="247" t="str">
        <f>IF(AA82="","",VLOOKUP(AA82,'シフト記号表（勤務時間帯）'!$C$6:$U$35,19,FALSE))</f>
        <v/>
      </c>
      <c r="AB84" s="247" t="str">
        <f>IF(AB82="","",VLOOKUP(AB82,'シフト記号表（勤務時間帯）'!$C$6:$U$35,19,FALSE))</f>
        <v/>
      </c>
      <c r="AC84" s="247" t="str">
        <f>IF(AC82="","",VLOOKUP(AC82,'シフト記号表（勤務時間帯）'!$C$6:$U$35,19,FALSE))</f>
        <v/>
      </c>
      <c r="AD84" s="247" t="str">
        <f>IF(AD82="","",VLOOKUP(AD82,'シフト記号表（勤務時間帯）'!$C$6:$U$35,19,FALSE))</f>
        <v/>
      </c>
      <c r="AE84" s="247" t="str">
        <f>IF(AE82="","",VLOOKUP(AE82,'シフト記号表（勤務時間帯）'!$C$6:$U$35,19,FALSE))</f>
        <v/>
      </c>
      <c r="AF84" s="248" t="str">
        <f>IF(AF82="","",VLOOKUP(AF82,'シフト記号表（勤務時間帯）'!$C$6:$U$35,19,FALSE))</f>
        <v/>
      </c>
      <c r="AG84" s="246" t="str">
        <f>IF(AG82="","",VLOOKUP(AG82,'シフト記号表（勤務時間帯）'!$C$6:$U$35,19,FALSE))</f>
        <v/>
      </c>
      <c r="AH84" s="247" t="str">
        <f>IF(AH82="","",VLOOKUP(AH82,'シフト記号表（勤務時間帯）'!$C$6:$U$35,19,FALSE))</f>
        <v/>
      </c>
      <c r="AI84" s="247" t="str">
        <f>IF(AI82="","",VLOOKUP(AI82,'シフト記号表（勤務時間帯）'!$C$6:$U$35,19,FALSE))</f>
        <v/>
      </c>
      <c r="AJ84" s="247" t="str">
        <f>IF(AJ82="","",VLOOKUP(AJ82,'シフト記号表（勤務時間帯）'!$C$6:$U$35,19,FALSE))</f>
        <v/>
      </c>
      <c r="AK84" s="247" t="str">
        <f>IF(AK82="","",VLOOKUP(AK82,'シフト記号表（勤務時間帯）'!$C$6:$U$35,19,FALSE))</f>
        <v/>
      </c>
      <c r="AL84" s="247" t="str">
        <f>IF(AL82="","",VLOOKUP(AL82,'シフト記号表（勤務時間帯）'!$C$6:$U$35,19,FALSE))</f>
        <v/>
      </c>
      <c r="AM84" s="248" t="str">
        <f>IF(AM82="","",VLOOKUP(AM82,'シフト記号表（勤務時間帯）'!$C$6:$U$35,19,FALSE))</f>
        <v/>
      </c>
      <c r="AN84" s="246" t="str">
        <f>IF(AN82="","",VLOOKUP(AN82,'シフト記号表（勤務時間帯）'!$C$6:$U$35,19,FALSE))</f>
        <v/>
      </c>
      <c r="AO84" s="247" t="str">
        <f>IF(AO82="","",VLOOKUP(AO82,'シフト記号表（勤務時間帯）'!$C$6:$U$35,19,FALSE))</f>
        <v/>
      </c>
      <c r="AP84" s="247" t="str">
        <f>IF(AP82="","",VLOOKUP(AP82,'シフト記号表（勤務時間帯）'!$C$6:$U$35,19,FALSE))</f>
        <v/>
      </c>
      <c r="AQ84" s="247" t="str">
        <f>IF(AQ82="","",VLOOKUP(AQ82,'シフト記号表（勤務時間帯）'!$C$6:$U$35,19,FALSE))</f>
        <v/>
      </c>
      <c r="AR84" s="247" t="str">
        <f>IF(AR82="","",VLOOKUP(AR82,'シフト記号表（勤務時間帯）'!$C$6:$U$35,19,FALSE))</f>
        <v/>
      </c>
      <c r="AS84" s="247" t="str">
        <f>IF(AS82="","",VLOOKUP(AS82,'シフト記号表（勤務時間帯）'!$C$6:$U$35,19,FALSE))</f>
        <v/>
      </c>
      <c r="AT84" s="248" t="str">
        <f>IF(AT82="","",VLOOKUP(AT82,'シフト記号表（勤務時間帯）'!$C$6:$U$35,19,FALSE))</f>
        <v/>
      </c>
      <c r="AU84" s="246" t="str">
        <f>IF(AU82="","",VLOOKUP(AU82,'シフト記号表（勤務時間帯）'!$C$6:$U$35,19,FALSE))</f>
        <v/>
      </c>
      <c r="AV84" s="247" t="str">
        <f>IF(AV82="","",VLOOKUP(AV82,'シフト記号表（勤務時間帯）'!$C$6:$U$35,19,FALSE))</f>
        <v/>
      </c>
      <c r="AW84" s="247" t="str">
        <f>IF(AW82="","",VLOOKUP(AW82,'シフト記号表（勤務時間帯）'!$C$6:$U$35,19,FALSE))</f>
        <v/>
      </c>
      <c r="AX84" s="536">
        <f>IF($BB$3="４週",SUM(S84:AT84),IF($BB$3="暦月",SUM(S84:AW84),""))</f>
        <v>0</v>
      </c>
      <c r="AY84" s="537"/>
      <c r="AZ84" s="538">
        <f>IF($BB$3="４週",AX84/4,IF($BB$3="暦月",'通所型サービス（100名）'!AX84/('通所型サービス（100名）'!$BB$8/7),""))</f>
        <v>0</v>
      </c>
      <c r="BA84" s="539"/>
      <c r="BB84" s="581"/>
      <c r="BC84" s="556"/>
      <c r="BD84" s="556"/>
      <c r="BE84" s="556"/>
      <c r="BF84" s="557"/>
    </row>
    <row r="85" spans="2:58" ht="20.25" customHeight="1">
      <c r="B85" s="459">
        <f>B82+1</f>
        <v>22</v>
      </c>
      <c r="C85" s="540"/>
      <c r="D85" s="541"/>
      <c r="E85" s="542"/>
      <c r="F85" s="249"/>
      <c r="G85" s="549"/>
      <c r="H85" s="551"/>
      <c r="I85" s="475"/>
      <c r="J85" s="475"/>
      <c r="K85" s="476"/>
      <c r="L85" s="552"/>
      <c r="M85" s="553"/>
      <c r="N85" s="553"/>
      <c r="O85" s="554"/>
      <c r="P85" s="558" t="s">
        <v>137</v>
      </c>
      <c r="Q85" s="559"/>
      <c r="R85" s="560"/>
      <c r="S85" s="292"/>
      <c r="T85" s="293"/>
      <c r="U85" s="293"/>
      <c r="V85" s="293"/>
      <c r="W85" s="293"/>
      <c r="X85" s="293"/>
      <c r="Y85" s="294"/>
      <c r="Z85" s="292"/>
      <c r="AA85" s="293"/>
      <c r="AB85" s="293"/>
      <c r="AC85" s="293"/>
      <c r="AD85" s="293"/>
      <c r="AE85" s="293"/>
      <c r="AF85" s="294"/>
      <c r="AG85" s="292"/>
      <c r="AH85" s="293"/>
      <c r="AI85" s="293"/>
      <c r="AJ85" s="293"/>
      <c r="AK85" s="293"/>
      <c r="AL85" s="293"/>
      <c r="AM85" s="294"/>
      <c r="AN85" s="292"/>
      <c r="AO85" s="293"/>
      <c r="AP85" s="293"/>
      <c r="AQ85" s="293"/>
      <c r="AR85" s="293"/>
      <c r="AS85" s="293"/>
      <c r="AT85" s="294"/>
      <c r="AU85" s="292"/>
      <c r="AV85" s="293"/>
      <c r="AW85" s="293"/>
      <c r="AX85" s="624"/>
      <c r="AY85" s="625"/>
      <c r="AZ85" s="626"/>
      <c r="BA85" s="627"/>
      <c r="BB85" s="579"/>
      <c r="BC85" s="553"/>
      <c r="BD85" s="553"/>
      <c r="BE85" s="553"/>
      <c r="BF85" s="554"/>
    </row>
    <row r="86" spans="2:58" ht="20.25" customHeight="1">
      <c r="B86" s="459"/>
      <c r="C86" s="543"/>
      <c r="D86" s="544"/>
      <c r="E86" s="545"/>
      <c r="F86" s="241"/>
      <c r="G86" s="470"/>
      <c r="H86" s="474"/>
      <c r="I86" s="475"/>
      <c r="J86" s="475"/>
      <c r="K86" s="476"/>
      <c r="L86" s="480"/>
      <c r="M86" s="481"/>
      <c r="N86" s="481"/>
      <c r="O86" s="482"/>
      <c r="P86" s="526" t="s">
        <v>138</v>
      </c>
      <c r="Q86" s="527"/>
      <c r="R86" s="528"/>
      <c r="S86" s="242" t="str">
        <f>IF(S85="","",VLOOKUP(S85,'シフト記号表（勤務時間帯）'!$C$6:$K$35,9,FALSE))</f>
        <v/>
      </c>
      <c r="T86" s="243" t="str">
        <f>IF(T85="","",VLOOKUP(T85,'シフト記号表（勤務時間帯）'!$C$6:$K$35,9,FALSE))</f>
        <v/>
      </c>
      <c r="U86" s="243" t="str">
        <f>IF(U85="","",VLOOKUP(U85,'シフト記号表（勤務時間帯）'!$C$6:$K$35,9,FALSE))</f>
        <v/>
      </c>
      <c r="V86" s="243" t="str">
        <f>IF(V85="","",VLOOKUP(V85,'シフト記号表（勤務時間帯）'!$C$6:$K$35,9,FALSE))</f>
        <v/>
      </c>
      <c r="W86" s="243" t="str">
        <f>IF(W85="","",VLOOKUP(W85,'シフト記号表（勤務時間帯）'!$C$6:$K$35,9,FALSE))</f>
        <v/>
      </c>
      <c r="X86" s="243" t="str">
        <f>IF(X85="","",VLOOKUP(X85,'シフト記号表（勤務時間帯）'!$C$6:$K$35,9,FALSE))</f>
        <v/>
      </c>
      <c r="Y86" s="244" t="str">
        <f>IF(Y85="","",VLOOKUP(Y85,'シフト記号表（勤務時間帯）'!$C$6:$K$35,9,FALSE))</f>
        <v/>
      </c>
      <c r="Z86" s="242" t="str">
        <f>IF(Z85="","",VLOOKUP(Z85,'シフト記号表（勤務時間帯）'!$C$6:$K$35,9,FALSE))</f>
        <v/>
      </c>
      <c r="AA86" s="243" t="str">
        <f>IF(AA85="","",VLOOKUP(AA85,'シフト記号表（勤務時間帯）'!$C$6:$K$35,9,FALSE))</f>
        <v/>
      </c>
      <c r="AB86" s="243" t="str">
        <f>IF(AB85="","",VLOOKUP(AB85,'シフト記号表（勤務時間帯）'!$C$6:$K$35,9,FALSE))</f>
        <v/>
      </c>
      <c r="AC86" s="243" t="str">
        <f>IF(AC85="","",VLOOKUP(AC85,'シフト記号表（勤務時間帯）'!$C$6:$K$35,9,FALSE))</f>
        <v/>
      </c>
      <c r="AD86" s="243" t="str">
        <f>IF(AD85="","",VLOOKUP(AD85,'シフト記号表（勤務時間帯）'!$C$6:$K$35,9,FALSE))</f>
        <v/>
      </c>
      <c r="AE86" s="243" t="str">
        <f>IF(AE85="","",VLOOKUP(AE85,'シフト記号表（勤務時間帯）'!$C$6:$K$35,9,FALSE))</f>
        <v/>
      </c>
      <c r="AF86" s="244" t="str">
        <f>IF(AF85="","",VLOOKUP(AF85,'シフト記号表（勤務時間帯）'!$C$6:$K$35,9,FALSE))</f>
        <v/>
      </c>
      <c r="AG86" s="242" t="str">
        <f>IF(AG85="","",VLOOKUP(AG85,'シフト記号表（勤務時間帯）'!$C$6:$K$35,9,FALSE))</f>
        <v/>
      </c>
      <c r="AH86" s="243" t="str">
        <f>IF(AH85="","",VLOOKUP(AH85,'シフト記号表（勤務時間帯）'!$C$6:$K$35,9,FALSE))</f>
        <v/>
      </c>
      <c r="AI86" s="243" t="str">
        <f>IF(AI85="","",VLOOKUP(AI85,'シフト記号表（勤務時間帯）'!$C$6:$K$35,9,FALSE))</f>
        <v/>
      </c>
      <c r="AJ86" s="243" t="str">
        <f>IF(AJ85="","",VLOOKUP(AJ85,'シフト記号表（勤務時間帯）'!$C$6:$K$35,9,FALSE))</f>
        <v/>
      </c>
      <c r="AK86" s="243" t="str">
        <f>IF(AK85="","",VLOOKUP(AK85,'シフト記号表（勤務時間帯）'!$C$6:$K$35,9,FALSE))</f>
        <v/>
      </c>
      <c r="AL86" s="243" t="str">
        <f>IF(AL85="","",VLOOKUP(AL85,'シフト記号表（勤務時間帯）'!$C$6:$K$35,9,FALSE))</f>
        <v/>
      </c>
      <c r="AM86" s="244" t="str">
        <f>IF(AM85="","",VLOOKUP(AM85,'シフト記号表（勤務時間帯）'!$C$6:$K$35,9,FALSE))</f>
        <v/>
      </c>
      <c r="AN86" s="242" t="str">
        <f>IF(AN85="","",VLOOKUP(AN85,'シフト記号表（勤務時間帯）'!$C$6:$K$35,9,FALSE))</f>
        <v/>
      </c>
      <c r="AO86" s="243" t="str">
        <f>IF(AO85="","",VLOOKUP(AO85,'シフト記号表（勤務時間帯）'!$C$6:$K$35,9,FALSE))</f>
        <v/>
      </c>
      <c r="AP86" s="243" t="str">
        <f>IF(AP85="","",VLOOKUP(AP85,'シフト記号表（勤務時間帯）'!$C$6:$K$35,9,FALSE))</f>
        <v/>
      </c>
      <c r="AQ86" s="243" t="str">
        <f>IF(AQ85="","",VLOOKUP(AQ85,'シフト記号表（勤務時間帯）'!$C$6:$K$35,9,FALSE))</f>
        <v/>
      </c>
      <c r="AR86" s="243" t="str">
        <f>IF(AR85="","",VLOOKUP(AR85,'シフト記号表（勤務時間帯）'!$C$6:$K$35,9,FALSE))</f>
        <v/>
      </c>
      <c r="AS86" s="243" t="str">
        <f>IF(AS85="","",VLOOKUP(AS85,'シフト記号表（勤務時間帯）'!$C$6:$K$35,9,FALSE))</f>
        <v/>
      </c>
      <c r="AT86" s="244" t="str">
        <f>IF(AT85="","",VLOOKUP(AT85,'シフト記号表（勤務時間帯）'!$C$6:$K$35,9,FALSE))</f>
        <v/>
      </c>
      <c r="AU86" s="242" t="str">
        <f>IF(AU85="","",VLOOKUP(AU85,'シフト記号表（勤務時間帯）'!$C$6:$K$35,9,FALSE))</f>
        <v/>
      </c>
      <c r="AV86" s="243" t="str">
        <f>IF(AV85="","",VLOOKUP(AV85,'シフト記号表（勤務時間帯）'!$C$6:$K$35,9,FALSE))</f>
        <v/>
      </c>
      <c r="AW86" s="243" t="str">
        <f>IF(AW85="","",VLOOKUP(AW85,'シフト記号表（勤務時間帯）'!$C$6:$K$35,9,FALSE))</f>
        <v/>
      </c>
      <c r="AX86" s="529">
        <f>IF($BB$3="４週",SUM(S86:AT86),IF($BB$3="暦月",SUM(S86:AW86),""))</f>
        <v>0</v>
      </c>
      <c r="AY86" s="530"/>
      <c r="AZ86" s="531">
        <f>IF($BB$3="４週",AX86/4,IF($BB$3="暦月",'通所型サービス（100名）'!AX86/('通所型サービス（100名）'!$BB$8/7),""))</f>
        <v>0</v>
      </c>
      <c r="BA86" s="532"/>
      <c r="BB86" s="580"/>
      <c r="BC86" s="481"/>
      <c r="BD86" s="481"/>
      <c r="BE86" s="481"/>
      <c r="BF86" s="482"/>
    </row>
    <row r="87" spans="2:58" ht="20.25" customHeight="1">
      <c r="B87" s="459"/>
      <c r="C87" s="546"/>
      <c r="D87" s="547"/>
      <c r="E87" s="548"/>
      <c r="F87" s="295">
        <f>C85</f>
        <v>0</v>
      </c>
      <c r="G87" s="550"/>
      <c r="H87" s="474"/>
      <c r="I87" s="475"/>
      <c r="J87" s="475"/>
      <c r="K87" s="476"/>
      <c r="L87" s="555"/>
      <c r="M87" s="556"/>
      <c r="N87" s="556"/>
      <c r="O87" s="557"/>
      <c r="P87" s="533" t="s">
        <v>139</v>
      </c>
      <c r="Q87" s="534"/>
      <c r="R87" s="535"/>
      <c r="S87" s="246" t="str">
        <f>IF(S85="","",VLOOKUP(S85,'シフト記号表（勤務時間帯）'!$C$6:$U$35,19,FALSE))</f>
        <v/>
      </c>
      <c r="T87" s="247" t="str">
        <f>IF(T85="","",VLOOKUP(T85,'シフト記号表（勤務時間帯）'!$C$6:$U$35,19,FALSE))</f>
        <v/>
      </c>
      <c r="U87" s="247" t="str">
        <f>IF(U85="","",VLOOKUP(U85,'シフト記号表（勤務時間帯）'!$C$6:$U$35,19,FALSE))</f>
        <v/>
      </c>
      <c r="V87" s="247" t="str">
        <f>IF(V85="","",VLOOKUP(V85,'シフト記号表（勤務時間帯）'!$C$6:$U$35,19,FALSE))</f>
        <v/>
      </c>
      <c r="W87" s="247" t="str">
        <f>IF(W85="","",VLOOKUP(W85,'シフト記号表（勤務時間帯）'!$C$6:$U$35,19,FALSE))</f>
        <v/>
      </c>
      <c r="X87" s="247" t="str">
        <f>IF(X85="","",VLOOKUP(X85,'シフト記号表（勤務時間帯）'!$C$6:$U$35,19,FALSE))</f>
        <v/>
      </c>
      <c r="Y87" s="248" t="str">
        <f>IF(Y85="","",VLOOKUP(Y85,'シフト記号表（勤務時間帯）'!$C$6:$U$35,19,FALSE))</f>
        <v/>
      </c>
      <c r="Z87" s="246" t="str">
        <f>IF(Z85="","",VLOOKUP(Z85,'シフト記号表（勤務時間帯）'!$C$6:$U$35,19,FALSE))</f>
        <v/>
      </c>
      <c r="AA87" s="247" t="str">
        <f>IF(AA85="","",VLOOKUP(AA85,'シフト記号表（勤務時間帯）'!$C$6:$U$35,19,FALSE))</f>
        <v/>
      </c>
      <c r="AB87" s="247" t="str">
        <f>IF(AB85="","",VLOOKUP(AB85,'シフト記号表（勤務時間帯）'!$C$6:$U$35,19,FALSE))</f>
        <v/>
      </c>
      <c r="AC87" s="247" t="str">
        <f>IF(AC85="","",VLOOKUP(AC85,'シフト記号表（勤務時間帯）'!$C$6:$U$35,19,FALSE))</f>
        <v/>
      </c>
      <c r="AD87" s="247" t="str">
        <f>IF(AD85="","",VLOOKUP(AD85,'シフト記号表（勤務時間帯）'!$C$6:$U$35,19,FALSE))</f>
        <v/>
      </c>
      <c r="AE87" s="247" t="str">
        <f>IF(AE85="","",VLOOKUP(AE85,'シフト記号表（勤務時間帯）'!$C$6:$U$35,19,FALSE))</f>
        <v/>
      </c>
      <c r="AF87" s="248" t="str">
        <f>IF(AF85="","",VLOOKUP(AF85,'シフト記号表（勤務時間帯）'!$C$6:$U$35,19,FALSE))</f>
        <v/>
      </c>
      <c r="AG87" s="246" t="str">
        <f>IF(AG85="","",VLOOKUP(AG85,'シフト記号表（勤務時間帯）'!$C$6:$U$35,19,FALSE))</f>
        <v/>
      </c>
      <c r="AH87" s="247" t="str">
        <f>IF(AH85="","",VLOOKUP(AH85,'シフト記号表（勤務時間帯）'!$C$6:$U$35,19,FALSE))</f>
        <v/>
      </c>
      <c r="AI87" s="247" t="str">
        <f>IF(AI85="","",VLOOKUP(AI85,'シフト記号表（勤務時間帯）'!$C$6:$U$35,19,FALSE))</f>
        <v/>
      </c>
      <c r="AJ87" s="247" t="str">
        <f>IF(AJ85="","",VLOOKUP(AJ85,'シフト記号表（勤務時間帯）'!$C$6:$U$35,19,FALSE))</f>
        <v/>
      </c>
      <c r="AK87" s="247" t="str">
        <f>IF(AK85="","",VLOOKUP(AK85,'シフト記号表（勤務時間帯）'!$C$6:$U$35,19,FALSE))</f>
        <v/>
      </c>
      <c r="AL87" s="247" t="str">
        <f>IF(AL85="","",VLOOKUP(AL85,'シフト記号表（勤務時間帯）'!$C$6:$U$35,19,FALSE))</f>
        <v/>
      </c>
      <c r="AM87" s="248" t="str">
        <f>IF(AM85="","",VLOOKUP(AM85,'シフト記号表（勤務時間帯）'!$C$6:$U$35,19,FALSE))</f>
        <v/>
      </c>
      <c r="AN87" s="246" t="str">
        <f>IF(AN85="","",VLOOKUP(AN85,'シフト記号表（勤務時間帯）'!$C$6:$U$35,19,FALSE))</f>
        <v/>
      </c>
      <c r="AO87" s="247" t="str">
        <f>IF(AO85="","",VLOOKUP(AO85,'シフト記号表（勤務時間帯）'!$C$6:$U$35,19,FALSE))</f>
        <v/>
      </c>
      <c r="AP87" s="247" t="str">
        <f>IF(AP85="","",VLOOKUP(AP85,'シフト記号表（勤務時間帯）'!$C$6:$U$35,19,FALSE))</f>
        <v/>
      </c>
      <c r="AQ87" s="247" t="str">
        <f>IF(AQ85="","",VLOOKUP(AQ85,'シフト記号表（勤務時間帯）'!$C$6:$U$35,19,FALSE))</f>
        <v/>
      </c>
      <c r="AR87" s="247" t="str">
        <f>IF(AR85="","",VLOOKUP(AR85,'シフト記号表（勤務時間帯）'!$C$6:$U$35,19,FALSE))</f>
        <v/>
      </c>
      <c r="AS87" s="247" t="str">
        <f>IF(AS85="","",VLOOKUP(AS85,'シフト記号表（勤務時間帯）'!$C$6:$U$35,19,FALSE))</f>
        <v/>
      </c>
      <c r="AT87" s="248" t="str">
        <f>IF(AT85="","",VLOOKUP(AT85,'シフト記号表（勤務時間帯）'!$C$6:$U$35,19,FALSE))</f>
        <v/>
      </c>
      <c r="AU87" s="246" t="str">
        <f>IF(AU85="","",VLOOKUP(AU85,'シフト記号表（勤務時間帯）'!$C$6:$U$35,19,FALSE))</f>
        <v/>
      </c>
      <c r="AV87" s="247" t="str">
        <f>IF(AV85="","",VLOOKUP(AV85,'シフト記号表（勤務時間帯）'!$C$6:$U$35,19,FALSE))</f>
        <v/>
      </c>
      <c r="AW87" s="247" t="str">
        <f>IF(AW85="","",VLOOKUP(AW85,'シフト記号表（勤務時間帯）'!$C$6:$U$35,19,FALSE))</f>
        <v/>
      </c>
      <c r="AX87" s="536">
        <f>IF($BB$3="４週",SUM(S87:AT87),IF($BB$3="暦月",SUM(S87:AW87),""))</f>
        <v>0</v>
      </c>
      <c r="AY87" s="537"/>
      <c r="AZ87" s="538">
        <f>IF($BB$3="４週",AX87/4,IF($BB$3="暦月",'通所型サービス（100名）'!AX87/('通所型サービス（100名）'!$BB$8/7),""))</f>
        <v>0</v>
      </c>
      <c r="BA87" s="539"/>
      <c r="BB87" s="581"/>
      <c r="BC87" s="556"/>
      <c r="BD87" s="556"/>
      <c r="BE87" s="556"/>
      <c r="BF87" s="557"/>
    </row>
    <row r="88" spans="2:58" ht="20.25" customHeight="1">
      <c r="B88" s="459">
        <f>B85+1</f>
        <v>23</v>
      </c>
      <c r="C88" s="540"/>
      <c r="D88" s="541"/>
      <c r="E88" s="542"/>
      <c r="F88" s="249"/>
      <c r="G88" s="549"/>
      <c r="H88" s="551"/>
      <c r="I88" s="475"/>
      <c r="J88" s="475"/>
      <c r="K88" s="476"/>
      <c r="L88" s="552"/>
      <c r="M88" s="553"/>
      <c r="N88" s="553"/>
      <c r="O88" s="554"/>
      <c r="P88" s="558" t="s">
        <v>137</v>
      </c>
      <c r="Q88" s="559"/>
      <c r="R88" s="560"/>
      <c r="S88" s="292"/>
      <c r="T88" s="293"/>
      <c r="U88" s="293"/>
      <c r="V88" s="293"/>
      <c r="W88" s="293"/>
      <c r="X88" s="293"/>
      <c r="Y88" s="294"/>
      <c r="Z88" s="292"/>
      <c r="AA88" s="293"/>
      <c r="AB88" s="293"/>
      <c r="AC88" s="293"/>
      <c r="AD88" s="293"/>
      <c r="AE88" s="293"/>
      <c r="AF88" s="294"/>
      <c r="AG88" s="292"/>
      <c r="AH88" s="293"/>
      <c r="AI88" s="293"/>
      <c r="AJ88" s="293"/>
      <c r="AK88" s="293"/>
      <c r="AL88" s="293"/>
      <c r="AM88" s="294"/>
      <c r="AN88" s="292"/>
      <c r="AO88" s="293"/>
      <c r="AP88" s="293"/>
      <c r="AQ88" s="293"/>
      <c r="AR88" s="293"/>
      <c r="AS88" s="293"/>
      <c r="AT88" s="294"/>
      <c r="AU88" s="292"/>
      <c r="AV88" s="293"/>
      <c r="AW88" s="293"/>
      <c r="AX88" s="624"/>
      <c r="AY88" s="625"/>
      <c r="AZ88" s="626"/>
      <c r="BA88" s="627"/>
      <c r="BB88" s="579"/>
      <c r="BC88" s="553"/>
      <c r="BD88" s="553"/>
      <c r="BE88" s="553"/>
      <c r="BF88" s="554"/>
    </row>
    <row r="89" spans="2:58" ht="20.25" customHeight="1">
      <c r="B89" s="459"/>
      <c r="C89" s="543"/>
      <c r="D89" s="544"/>
      <c r="E89" s="545"/>
      <c r="F89" s="241"/>
      <c r="G89" s="470"/>
      <c r="H89" s="474"/>
      <c r="I89" s="475"/>
      <c r="J89" s="475"/>
      <c r="K89" s="476"/>
      <c r="L89" s="480"/>
      <c r="M89" s="481"/>
      <c r="N89" s="481"/>
      <c r="O89" s="482"/>
      <c r="P89" s="526" t="s">
        <v>138</v>
      </c>
      <c r="Q89" s="527"/>
      <c r="R89" s="528"/>
      <c r="S89" s="242" t="str">
        <f>IF(S88="","",VLOOKUP(S88,'シフト記号表（勤務時間帯）'!$C$6:$K$35,9,FALSE))</f>
        <v/>
      </c>
      <c r="T89" s="243" t="str">
        <f>IF(T88="","",VLOOKUP(T88,'シフト記号表（勤務時間帯）'!$C$6:$K$35,9,FALSE))</f>
        <v/>
      </c>
      <c r="U89" s="243" t="str">
        <f>IF(U88="","",VLOOKUP(U88,'シフト記号表（勤務時間帯）'!$C$6:$K$35,9,FALSE))</f>
        <v/>
      </c>
      <c r="V89" s="243" t="str">
        <f>IF(V88="","",VLOOKUP(V88,'シフト記号表（勤務時間帯）'!$C$6:$K$35,9,FALSE))</f>
        <v/>
      </c>
      <c r="W89" s="243" t="str">
        <f>IF(W88="","",VLOOKUP(W88,'シフト記号表（勤務時間帯）'!$C$6:$K$35,9,FALSE))</f>
        <v/>
      </c>
      <c r="X89" s="243" t="str">
        <f>IF(X88="","",VLOOKUP(X88,'シフト記号表（勤務時間帯）'!$C$6:$K$35,9,FALSE))</f>
        <v/>
      </c>
      <c r="Y89" s="244" t="str">
        <f>IF(Y88="","",VLOOKUP(Y88,'シフト記号表（勤務時間帯）'!$C$6:$K$35,9,FALSE))</f>
        <v/>
      </c>
      <c r="Z89" s="242" t="str">
        <f>IF(Z88="","",VLOOKUP(Z88,'シフト記号表（勤務時間帯）'!$C$6:$K$35,9,FALSE))</f>
        <v/>
      </c>
      <c r="AA89" s="243" t="str">
        <f>IF(AA88="","",VLOOKUP(AA88,'シフト記号表（勤務時間帯）'!$C$6:$K$35,9,FALSE))</f>
        <v/>
      </c>
      <c r="AB89" s="243" t="str">
        <f>IF(AB88="","",VLOOKUP(AB88,'シフト記号表（勤務時間帯）'!$C$6:$K$35,9,FALSE))</f>
        <v/>
      </c>
      <c r="AC89" s="243" t="str">
        <f>IF(AC88="","",VLOOKUP(AC88,'シフト記号表（勤務時間帯）'!$C$6:$K$35,9,FALSE))</f>
        <v/>
      </c>
      <c r="AD89" s="243" t="str">
        <f>IF(AD88="","",VLOOKUP(AD88,'シフト記号表（勤務時間帯）'!$C$6:$K$35,9,FALSE))</f>
        <v/>
      </c>
      <c r="AE89" s="243" t="str">
        <f>IF(AE88="","",VLOOKUP(AE88,'シフト記号表（勤務時間帯）'!$C$6:$K$35,9,FALSE))</f>
        <v/>
      </c>
      <c r="AF89" s="244" t="str">
        <f>IF(AF88="","",VLOOKUP(AF88,'シフト記号表（勤務時間帯）'!$C$6:$K$35,9,FALSE))</f>
        <v/>
      </c>
      <c r="AG89" s="242" t="str">
        <f>IF(AG88="","",VLOOKUP(AG88,'シフト記号表（勤務時間帯）'!$C$6:$K$35,9,FALSE))</f>
        <v/>
      </c>
      <c r="AH89" s="243" t="str">
        <f>IF(AH88="","",VLOOKUP(AH88,'シフト記号表（勤務時間帯）'!$C$6:$K$35,9,FALSE))</f>
        <v/>
      </c>
      <c r="AI89" s="243" t="str">
        <f>IF(AI88="","",VLOOKUP(AI88,'シフト記号表（勤務時間帯）'!$C$6:$K$35,9,FALSE))</f>
        <v/>
      </c>
      <c r="AJ89" s="243" t="str">
        <f>IF(AJ88="","",VLOOKUP(AJ88,'シフト記号表（勤務時間帯）'!$C$6:$K$35,9,FALSE))</f>
        <v/>
      </c>
      <c r="AK89" s="243" t="str">
        <f>IF(AK88="","",VLOOKUP(AK88,'シフト記号表（勤務時間帯）'!$C$6:$K$35,9,FALSE))</f>
        <v/>
      </c>
      <c r="AL89" s="243" t="str">
        <f>IF(AL88="","",VLOOKUP(AL88,'シフト記号表（勤務時間帯）'!$C$6:$K$35,9,FALSE))</f>
        <v/>
      </c>
      <c r="AM89" s="244" t="str">
        <f>IF(AM88="","",VLOOKUP(AM88,'シフト記号表（勤務時間帯）'!$C$6:$K$35,9,FALSE))</f>
        <v/>
      </c>
      <c r="AN89" s="242" t="str">
        <f>IF(AN88="","",VLOOKUP(AN88,'シフト記号表（勤務時間帯）'!$C$6:$K$35,9,FALSE))</f>
        <v/>
      </c>
      <c r="AO89" s="243" t="str">
        <f>IF(AO88="","",VLOOKUP(AO88,'シフト記号表（勤務時間帯）'!$C$6:$K$35,9,FALSE))</f>
        <v/>
      </c>
      <c r="AP89" s="243" t="str">
        <f>IF(AP88="","",VLOOKUP(AP88,'シフト記号表（勤務時間帯）'!$C$6:$K$35,9,FALSE))</f>
        <v/>
      </c>
      <c r="AQ89" s="243" t="str">
        <f>IF(AQ88="","",VLOOKUP(AQ88,'シフト記号表（勤務時間帯）'!$C$6:$K$35,9,FALSE))</f>
        <v/>
      </c>
      <c r="AR89" s="243" t="str">
        <f>IF(AR88="","",VLOOKUP(AR88,'シフト記号表（勤務時間帯）'!$C$6:$K$35,9,FALSE))</f>
        <v/>
      </c>
      <c r="AS89" s="243" t="str">
        <f>IF(AS88="","",VLOOKUP(AS88,'シフト記号表（勤務時間帯）'!$C$6:$K$35,9,FALSE))</f>
        <v/>
      </c>
      <c r="AT89" s="244" t="str">
        <f>IF(AT88="","",VLOOKUP(AT88,'シフト記号表（勤務時間帯）'!$C$6:$K$35,9,FALSE))</f>
        <v/>
      </c>
      <c r="AU89" s="242" t="str">
        <f>IF(AU88="","",VLOOKUP(AU88,'シフト記号表（勤務時間帯）'!$C$6:$K$35,9,FALSE))</f>
        <v/>
      </c>
      <c r="AV89" s="243" t="str">
        <f>IF(AV88="","",VLOOKUP(AV88,'シフト記号表（勤務時間帯）'!$C$6:$K$35,9,FALSE))</f>
        <v/>
      </c>
      <c r="AW89" s="243" t="str">
        <f>IF(AW88="","",VLOOKUP(AW88,'シフト記号表（勤務時間帯）'!$C$6:$K$35,9,FALSE))</f>
        <v/>
      </c>
      <c r="AX89" s="529">
        <f>IF($BB$3="４週",SUM(S89:AT89),IF($BB$3="暦月",SUM(S89:AW89),""))</f>
        <v>0</v>
      </c>
      <c r="AY89" s="530"/>
      <c r="AZ89" s="531">
        <f>IF($BB$3="４週",AX89/4,IF($BB$3="暦月",'通所型サービス（100名）'!AX89/('通所型サービス（100名）'!$BB$8/7),""))</f>
        <v>0</v>
      </c>
      <c r="BA89" s="532"/>
      <c r="BB89" s="580"/>
      <c r="BC89" s="481"/>
      <c r="BD89" s="481"/>
      <c r="BE89" s="481"/>
      <c r="BF89" s="482"/>
    </row>
    <row r="90" spans="2:58" ht="20.25" customHeight="1">
      <c r="B90" s="459"/>
      <c r="C90" s="546"/>
      <c r="D90" s="547"/>
      <c r="E90" s="548"/>
      <c r="F90" s="295">
        <f>C88</f>
        <v>0</v>
      </c>
      <c r="G90" s="550"/>
      <c r="H90" s="474"/>
      <c r="I90" s="475"/>
      <c r="J90" s="475"/>
      <c r="K90" s="476"/>
      <c r="L90" s="555"/>
      <c r="M90" s="556"/>
      <c r="N90" s="556"/>
      <c r="O90" s="557"/>
      <c r="P90" s="533" t="s">
        <v>139</v>
      </c>
      <c r="Q90" s="534"/>
      <c r="R90" s="535"/>
      <c r="S90" s="246" t="str">
        <f>IF(S88="","",VLOOKUP(S88,'シフト記号表（勤務時間帯）'!$C$6:$U$35,19,FALSE))</f>
        <v/>
      </c>
      <c r="T90" s="247" t="str">
        <f>IF(T88="","",VLOOKUP(T88,'シフト記号表（勤務時間帯）'!$C$6:$U$35,19,FALSE))</f>
        <v/>
      </c>
      <c r="U90" s="247" t="str">
        <f>IF(U88="","",VLOOKUP(U88,'シフト記号表（勤務時間帯）'!$C$6:$U$35,19,FALSE))</f>
        <v/>
      </c>
      <c r="V90" s="247" t="str">
        <f>IF(V88="","",VLOOKUP(V88,'シフト記号表（勤務時間帯）'!$C$6:$U$35,19,FALSE))</f>
        <v/>
      </c>
      <c r="W90" s="247" t="str">
        <f>IF(W88="","",VLOOKUP(W88,'シフト記号表（勤務時間帯）'!$C$6:$U$35,19,FALSE))</f>
        <v/>
      </c>
      <c r="X90" s="247" t="str">
        <f>IF(X88="","",VLOOKUP(X88,'シフト記号表（勤務時間帯）'!$C$6:$U$35,19,FALSE))</f>
        <v/>
      </c>
      <c r="Y90" s="248" t="str">
        <f>IF(Y88="","",VLOOKUP(Y88,'シフト記号表（勤務時間帯）'!$C$6:$U$35,19,FALSE))</f>
        <v/>
      </c>
      <c r="Z90" s="246" t="str">
        <f>IF(Z88="","",VLOOKUP(Z88,'シフト記号表（勤務時間帯）'!$C$6:$U$35,19,FALSE))</f>
        <v/>
      </c>
      <c r="AA90" s="247" t="str">
        <f>IF(AA88="","",VLOOKUP(AA88,'シフト記号表（勤務時間帯）'!$C$6:$U$35,19,FALSE))</f>
        <v/>
      </c>
      <c r="AB90" s="247" t="str">
        <f>IF(AB88="","",VLOOKUP(AB88,'シフト記号表（勤務時間帯）'!$C$6:$U$35,19,FALSE))</f>
        <v/>
      </c>
      <c r="AC90" s="247" t="str">
        <f>IF(AC88="","",VLOOKUP(AC88,'シフト記号表（勤務時間帯）'!$C$6:$U$35,19,FALSE))</f>
        <v/>
      </c>
      <c r="AD90" s="247" t="str">
        <f>IF(AD88="","",VLOOKUP(AD88,'シフト記号表（勤務時間帯）'!$C$6:$U$35,19,FALSE))</f>
        <v/>
      </c>
      <c r="AE90" s="247" t="str">
        <f>IF(AE88="","",VLOOKUP(AE88,'シフト記号表（勤務時間帯）'!$C$6:$U$35,19,FALSE))</f>
        <v/>
      </c>
      <c r="AF90" s="248" t="str">
        <f>IF(AF88="","",VLOOKUP(AF88,'シフト記号表（勤務時間帯）'!$C$6:$U$35,19,FALSE))</f>
        <v/>
      </c>
      <c r="AG90" s="246" t="str">
        <f>IF(AG88="","",VLOOKUP(AG88,'シフト記号表（勤務時間帯）'!$C$6:$U$35,19,FALSE))</f>
        <v/>
      </c>
      <c r="AH90" s="247" t="str">
        <f>IF(AH88="","",VLOOKUP(AH88,'シフト記号表（勤務時間帯）'!$C$6:$U$35,19,FALSE))</f>
        <v/>
      </c>
      <c r="AI90" s="247" t="str">
        <f>IF(AI88="","",VLOOKUP(AI88,'シフト記号表（勤務時間帯）'!$C$6:$U$35,19,FALSE))</f>
        <v/>
      </c>
      <c r="AJ90" s="247" t="str">
        <f>IF(AJ88="","",VLOOKUP(AJ88,'シフト記号表（勤務時間帯）'!$C$6:$U$35,19,FALSE))</f>
        <v/>
      </c>
      <c r="AK90" s="247" t="str">
        <f>IF(AK88="","",VLOOKUP(AK88,'シフト記号表（勤務時間帯）'!$C$6:$U$35,19,FALSE))</f>
        <v/>
      </c>
      <c r="AL90" s="247" t="str">
        <f>IF(AL88="","",VLOOKUP(AL88,'シフト記号表（勤務時間帯）'!$C$6:$U$35,19,FALSE))</f>
        <v/>
      </c>
      <c r="AM90" s="248" t="str">
        <f>IF(AM88="","",VLOOKUP(AM88,'シフト記号表（勤務時間帯）'!$C$6:$U$35,19,FALSE))</f>
        <v/>
      </c>
      <c r="AN90" s="246" t="str">
        <f>IF(AN88="","",VLOOKUP(AN88,'シフト記号表（勤務時間帯）'!$C$6:$U$35,19,FALSE))</f>
        <v/>
      </c>
      <c r="AO90" s="247" t="str">
        <f>IF(AO88="","",VLOOKUP(AO88,'シフト記号表（勤務時間帯）'!$C$6:$U$35,19,FALSE))</f>
        <v/>
      </c>
      <c r="AP90" s="247" t="str">
        <f>IF(AP88="","",VLOOKUP(AP88,'シフト記号表（勤務時間帯）'!$C$6:$U$35,19,FALSE))</f>
        <v/>
      </c>
      <c r="AQ90" s="247" t="str">
        <f>IF(AQ88="","",VLOOKUP(AQ88,'シフト記号表（勤務時間帯）'!$C$6:$U$35,19,FALSE))</f>
        <v/>
      </c>
      <c r="AR90" s="247" t="str">
        <f>IF(AR88="","",VLOOKUP(AR88,'シフト記号表（勤務時間帯）'!$C$6:$U$35,19,FALSE))</f>
        <v/>
      </c>
      <c r="AS90" s="247" t="str">
        <f>IF(AS88="","",VLOOKUP(AS88,'シフト記号表（勤務時間帯）'!$C$6:$U$35,19,FALSE))</f>
        <v/>
      </c>
      <c r="AT90" s="248" t="str">
        <f>IF(AT88="","",VLOOKUP(AT88,'シフト記号表（勤務時間帯）'!$C$6:$U$35,19,FALSE))</f>
        <v/>
      </c>
      <c r="AU90" s="246" t="str">
        <f>IF(AU88="","",VLOOKUP(AU88,'シフト記号表（勤務時間帯）'!$C$6:$U$35,19,FALSE))</f>
        <v/>
      </c>
      <c r="AV90" s="247" t="str">
        <f>IF(AV88="","",VLOOKUP(AV88,'シフト記号表（勤務時間帯）'!$C$6:$U$35,19,FALSE))</f>
        <v/>
      </c>
      <c r="AW90" s="247" t="str">
        <f>IF(AW88="","",VLOOKUP(AW88,'シフト記号表（勤務時間帯）'!$C$6:$U$35,19,FALSE))</f>
        <v/>
      </c>
      <c r="AX90" s="536">
        <f>IF($BB$3="４週",SUM(S90:AT90),IF($BB$3="暦月",SUM(S90:AW90),""))</f>
        <v>0</v>
      </c>
      <c r="AY90" s="537"/>
      <c r="AZ90" s="538">
        <f>IF($BB$3="４週",AX90/4,IF($BB$3="暦月",'通所型サービス（100名）'!AX90/('通所型サービス（100名）'!$BB$8/7),""))</f>
        <v>0</v>
      </c>
      <c r="BA90" s="539"/>
      <c r="BB90" s="581"/>
      <c r="BC90" s="556"/>
      <c r="BD90" s="556"/>
      <c r="BE90" s="556"/>
      <c r="BF90" s="557"/>
    </row>
    <row r="91" spans="2:58" ht="20.25" customHeight="1">
      <c r="B91" s="459">
        <f>B88+1</f>
        <v>24</v>
      </c>
      <c r="C91" s="540"/>
      <c r="D91" s="541"/>
      <c r="E91" s="542"/>
      <c r="F91" s="249"/>
      <c r="G91" s="549"/>
      <c r="H91" s="551"/>
      <c r="I91" s="475"/>
      <c r="J91" s="475"/>
      <c r="K91" s="476"/>
      <c r="L91" s="552"/>
      <c r="M91" s="553"/>
      <c r="N91" s="553"/>
      <c r="O91" s="554"/>
      <c r="P91" s="558" t="s">
        <v>137</v>
      </c>
      <c r="Q91" s="559"/>
      <c r="R91" s="560"/>
      <c r="S91" s="292"/>
      <c r="T91" s="293"/>
      <c r="U91" s="293"/>
      <c r="V91" s="293"/>
      <c r="W91" s="293"/>
      <c r="X91" s="293"/>
      <c r="Y91" s="294"/>
      <c r="Z91" s="292"/>
      <c r="AA91" s="293"/>
      <c r="AB91" s="293"/>
      <c r="AC91" s="293"/>
      <c r="AD91" s="293"/>
      <c r="AE91" s="293"/>
      <c r="AF91" s="294"/>
      <c r="AG91" s="292"/>
      <c r="AH91" s="293"/>
      <c r="AI91" s="293"/>
      <c r="AJ91" s="293"/>
      <c r="AK91" s="293"/>
      <c r="AL91" s="293"/>
      <c r="AM91" s="294"/>
      <c r="AN91" s="292"/>
      <c r="AO91" s="293"/>
      <c r="AP91" s="293"/>
      <c r="AQ91" s="293"/>
      <c r="AR91" s="293"/>
      <c r="AS91" s="293"/>
      <c r="AT91" s="294"/>
      <c r="AU91" s="292"/>
      <c r="AV91" s="293"/>
      <c r="AW91" s="293"/>
      <c r="AX91" s="624"/>
      <c r="AY91" s="625"/>
      <c r="AZ91" s="626"/>
      <c r="BA91" s="627"/>
      <c r="BB91" s="579"/>
      <c r="BC91" s="553"/>
      <c r="BD91" s="553"/>
      <c r="BE91" s="553"/>
      <c r="BF91" s="554"/>
    </row>
    <row r="92" spans="2:58" ht="20.25" customHeight="1">
      <c r="B92" s="459"/>
      <c r="C92" s="543"/>
      <c r="D92" s="544"/>
      <c r="E92" s="545"/>
      <c r="F92" s="241"/>
      <c r="G92" s="470"/>
      <c r="H92" s="474"/>
      <c r="I92" s="475"/>
      <c r="J92" s="475"/>
      <c r="K92" s="476"/>
      <c r="L92" s="480"/>
      <c r="M92" s="481"/>
      <c r="N92" s="481"/>
      <c r="O92" s="482"/>
      <c r="P92" s="526" t="s">
        <v>138</v>
      </c>
      <c r="Q92" s="527"/>
      <c r="R92" s="528"/>
      <c r="S92" s="242" t="str">
        <f>IF(S91="","",VLOOKUP(S91,'シフト記号表（勤務時間帯）'!$C$6:$K$35,9,FALSE))</f>
        <v/>
      </c>
      <c r="T92" s="243" t="str">
        <f>IF(T91="","",VLOOKUP(T91,'シフト記号表（勤務時間帯）'!$C$6:$K$35,9,FALSE))</f>
        <v/>
      </c>
      <c r="U92" s="243" t="str">
        <f>IF(U91="","",VLOOKUP(U91,'シフト記号表（勤務時間帯）'!$C$6:$K$35,9,FALSE))</f>
        <v/>
      </c>
      <c r="V92" s="243" t="str">
        <f>IF(V91="","",VLOOKUP(V91,'シフト記号表（勤務時間帯）'!$C$6:$K$35,9,FALSE))</f>
        <v/>
      </c>
      <c r="W92" s="243" t="str">
        <f>IF(W91="","",VLOOKUP(W91,'シフト記号表（勤務時間帯）'!$C$6:$K$35,9,FALSE))</f>
        <v/>
      </c>
      <c r="X92" s="243" t="str">
        <f>IF(X91="","",VLOOKUP(X91,'シフト記号表（勤務時間帯）'!$C$6:$K$35,9,FALSE))</f>
        <v/>
      </c>
      <c r="Y92" s="244" t="str">
        <f>IF(Y91="","",VLOOKUP(Y91,'シフト記号表（勤務時間帯）'!$C$6:$K$35,9,FALSE))</f>
        <v/>
      </c>
      <c r="Z92" s="242" t="str">
        <f>IF(Z91="","",VLOOKUP(Z91,'シフト記号表（勤務時間帯）'!$C$6:$K$35,9,FALSE))</f>
        <v/>
      </c>
      <c r="AA92" s="243" t="str">
        <f>IF(AA91="","",VLOOKUP(AA91,'シフト記号表（勤務時間帯）'!$C$6:$K$35,9,FALSE))</f>
        <v/>
      </c>
      <c r="AB92" s="243" t="str">
        <f>IF(AB91="","",VLOOKUP(AB91,'シフト記号表（勤務時間帯）'!$C$6:$K$35,9,FALSE))</f>
        <v/>
      </c>
      <c r="AC92" s="243" t="str">
        <f>IF(AC91="","",VLOOKUP(AC91,'シフト記号表（勤務時間帯）'!$C$6:$K$35,9,FALSE))</f>
        <v/>
      </c>
      <c r="AD92" s="243" t="str">
        <f>IF(AD91="","",VLOOKUP(AD91,'シフト記号表（勤務時間帯）'!$C$6:$K$35,9,FALSE))</f>
        <v/>
      </c>
      <c r="AE92" s="243" t="str">
        <f>IF(AE91="","",VLOOKUP(AE91,'シフト記号表（勤務時間帯）'!$C$6:$K$35,9,FALSE))</f>
        <v/>
      </c>
      <c r="AF92" s="244" t="str">
        <f>IF(AF91="","",VLOOKUP(AF91,'シフト記号表（勤務時間帯）'!$C$6:$K$35,9,FALSE))</f>
        <v/>
      </c>
      <c r="AG92" s="242" t="str">
        <f>IF(AG91="","",VLOOKUP(AG91,'シフト記号表（勤務時間帯）'!$C$6:$K$35,9,FALSE))</f>
        <v/>
      </c>
      <c r="AH92" s="243" t="str">
        <f>IF(AH91="","",VLOOKUP(AH91,'シフト記号表（勤務時間帯）'!$C$6:$K$35,9,FALSE))</f>
        <v/>
      </c>
      <c r="AI92" s="243" t="str">
        <f>IF(AI91="","",VLOOKUP(AI91,'シフト記号表（勤務時間帯）'!$C$6:$K$35,9,FALSE))</f>
        <v/>
      </c>
      <c r="AJ92" s="243" t="str">
        <f>IF(AJ91="","",VLOOKUP(AJ91,'シフト記号表（勤務時間帯）'!$C$6:$K$35,9,FALSE))</f>
        <v/>
      </c>
      <c r="AK92" s="243" t="str">
        <f>IF(AK91="","",VLOOKUP(AK91,'シフト記号表（勤務時間帯）'!$C$6:$K$35,9,FALSE))</f>
        <v/>
      </c>
      <c r="AL92" s="243" t="str">
        <f>IF(AL91="","",VLOOKUP(AL91,'シフト記号表（勤務時間帯）'!$C$6:$K$35,9,FALSE))</f>
        <v/>
      </c>
      <c r="AM92" s="244" t="str">
        <f>IF(AM91="","",VLOOKUP(AM91,'シフト記号表（勤務時間帯）'!$C$6:$K$35,9,FALSE))</f>
        <v/>
      </c>
      <c r="AN92" s="242" t="str">
        <f>IF(AN91="","",VLOOKUP(AN91,'シフト記号表（勤務時間帯）'!$C$6:$K$35,9,FALSE))</f>
        <v/>
      </c>
      <c r="AO92" s="243" t="str">
        <f>IF(AO91="","",VLOOKUP(AO91,'シフト記号表（勤務時間帯）'!$C$6:$K$35,9,FALSE))</f>
        <v/>
      </c>
      <c r="AP92" s="243" t="str">
        <f>IF(AP91="","",VLOOKUP(AP91,'シフト記号表（勤務時間帯）'!$C$6:$K$35,9,FALSE))</f>
        <v/>
      </c>
      <c r="AQ92" s="243" t="str">
        <f>IF(AQ91="","",VLOOKUP(AQ91,'シフト記号表（勤務時間帯）'!$C$6:$K$35,9,FALSE))</f>
        <v/>
      </c>
      <c r="AR92" s="243" t="str">
        <f>IF(AR91="","",VLOOKUP(AR91,'シフト記号表（勤務時間帯）'!$C$6:$K$35,9,FALSE))</f>
        <v/>
      </c>
      <c r="AS92" s="243" t="str">
        <f>IF(AS91="","",VLOOKUP(AS91,'シフト記号表（勤務時間帯）'!$C$6:$K$35,9,FALSE))</f>
        <v/>
      </c>
      <c r="AT92" s="244" t="str">
        <f>IF(AT91="","",VLOOKUP(AT91,'シフト記号表（勤務時間帯）'!$C$6:$K$35,9,FALSE))</f>
        <v/>
      </c>
      <c r="AU92" s="242" t="str">
        <f>IF(AU91="","",VLOOKUP(AU91,'シフト記号表（勤務時間帯）'!$C$6:$K$35,9,FALSE))</f>
        <v/>
      </c>
      <c r="AV92" s="243" t="str">
        <f>IF(AV91="","",VLOOKUP(AV91,'シフト記号表（勤務時間帯）'!$C$6:$K$35,9,FALSE))</f>
        <v/>
      </c>
      <c r="AW92" s="243" t="str">
        <f>IF(AW91="","",VLOOKUP(AW91,'シフト記号表（勤務時間帯）'!$C$6:$K$35,9,FALSE))</f>
        <v/>
      </c>
      <c r="AX92" s="529">
        <f>IF($BB$3="４週",SUM(S92:AT92),IF($BB$3="暦月",SUM(S92:AW92),""))</f>
        <v>0</v>
      </c>
      <c r="AY92" s="530"/>
      <c r="AZ92" s="531">
        <f>IF($BB$3="４週",AX92/4,IF($BB$3="暦月",'通所型サービス（100名）'!AX92/('通所型サービス（100名）'!$BB$8/7),""))</f>
        <v>0</v>
      </c>
      <c r="BA92" s="532"/>
      <c r="BB92" s="580"/>
      <c r="BC92" s="481"/>
      <c r="BD92" s="481"/>
      <c r="BE92" s="481"/>
      <c r="BF92" s="482"/>
    </row>
    <row r="93" spans="2:58" ht="20.25" customHeight="1">
      <c r="B93" s="459"/>
      <c r="C93" s="546"/>
      <c r="D93" s="547"/>
      <c r="E93" s="548"/>
      <c r="F93" s="295">
        <f>C91</f>
        <v>0</v>
      </c>
      <c r="G93" s="550"/>
      <c r="H93" s="474"/>
      <c r="I93" s="475"/>
      <c r="J93" s="475"/>
      <c r="K93" s="476"/>
      <c r="L93" s="555"/>
      <c r="M93" s="556"/>
      <c r="N93" s="556"/>
      <c r="O93" s="557"/>
      <c r="P93" s="533" t="s">
        <v>139</v>
      </c>
      <c r="Q93" s="534"/>
      <c r="R93" s="535"/>
      <c r="S93" s="246" t="str">
        <f>IF(S91="","",VLOOKUP(S91,'シフト記号表（勤務時間帯）'!$C$6:$U$35,19,FALSE))</f>
        <v/>
      </c>
      <c r="T93" s="247" t="str">
        <f>IF(T91="","",VLOOKUP(T91,'シフト記号表（勤務時間帯）'!$C$6:$U$35,19,FALSE))</f>
        <v/>
      </c>
      <c r="U93" s="247" t="str">
        <f>IF(U91="","",VLOOKUP(U91,'シフト記号表（勤務時間帯）'!$C$6:$U$35,19,FALSE))</f>
        <v/>
      </c>
      <c r="V93" s="247" t="str">
        <f>IF(V91="","",VLOOKUP(V91,'シフト記号表（勤務時間帯）'!$C$6:$U$35,19,FALSE))</f>
        <v/>
      </c>
      <c r="W93" s="247" t="str">
        <f>IF(W91="","",VLOOKUP(W91,'シフト記号表（勤務時間帯）'!$C$6:$U$35,19,FALSE))</f>
        <v/>
      </c>
      <c r="X93" s="247" t="str">
        <f>IF(X91="","",VLOOKUP(X91,'シフト記号表（勤務時間帯）'!$C$6:$U$35,19,FALSE))</f>
        <v/>
      </c>
      <c r="Y93" s="248" t="str">
        <f>IF(Y91="","",VLOOKUP(Y91,'シフト記号表（勤務時間帯）'!$C$6:$U$35,19,FALSE))</f>
        <v/>
      </c>
      <c r="Z93" s="246" t="str">
        <f>IF(Z91="","",VLOOKUP(Z91,'シフト記号表（勤務時間帯）'!$C$6:$U$35,19,FALSE))</f>
        <v/>
      </c>
      <c r="AA93" s="247" t="str">
        <f>IF(AA91="","",VLOOKUP(AA91,'シフト記号表（勤務時間帯）'!$C$6:$U$35,19,FALSE))</f>
        <v/>
      </c>
      <c r="AB93" s="247" t="str">
        <f>IF(AB91="","",VLOOKUP(AB91,'シフト記号表（勤務時間帯）'!$C$6:$U$35,19,FALSE))</f>
        <v/>
      </c>
      <c r="AC93" s="247" t="str">
        <f>IF(AC91="","",VLOOKUP(AC91,'シフト記号表（勤務時間帯）'!$C$6:$U$35,19,FALSE))</f>
        <v/>
      </c>
      <c r="AD93" s="247" t="str">
        <f>IF(AD91="","",VLOOKUP(AD91,'シフト記号表（勤務時間帯）'!$C$6:$U$35,19,FALSE))</f>
        <v/>
      </c>
      <c r="AE93" s="247" t="str">
        <f>IF(AE91="","",VLOOKUP(AE91,'シフト記号表（勤務時間帯）'!$C$6:$U$35,19,FALSE))</f>
        <v/>
      </c>
      <c r="AF93" s="248" t="str">
        <f>IF(AF91="","",VLOOKUP(AF91,'シフト記号表（勤務時間帯）'!$C$6:$U$35,19,FALSE))</f>
        <v/>
      </c>
      <c r="AG93" s="246" t="str">
        <f>IF(AG91="","",VLOOKUP(AG91,'シフト記号表（勤務時間帯）'!$C$6:$U$35,19,FALSE))</f>
        <v/>
      </c>
      <c r="AH93" s="247" t="str">
        <f>IF(AH91="","",VLOOKUP(AH91,'シフト記号表（勤務時間帯）'!$C$6:$U$35,19,FALSE))</f>
        <v/>
      </c>
      <c r="AI93" s="247" t="str">
        <f>IF(AI91="","",VLOOKUP(AI91,'シフト記号表（勤務時間帯）'!$C$6:$U$35,19,FALSE))</f>
        <v/>
      </c>
      <c r="AJ93" s="247" t="str">
        <f>IF(AJ91="","",VLOOKUP(AJ91,'シフト記号表（勤務時間帯）'!$C$6:$U$35,19,FALSE))</f>
        <v/>
      </c>
      <c r="AK93" s="247" t="str">
        <f>IF(AK91="","",VLOOKUP(AK91,'シフト記号表（勤務時間帯）'!$C$6:$U$35,19,FALSE))</f>
        <v/>
      </c>
      <c r="AL93" s="247" t="str">
        <f>IF(AL91="","",VLOOKUP(AL91,'シフト記号表（勤務時間帯）'!$C$6:$U$35,19,FALSE))</f>
        <v/>
      </c>
      <c r="AM93" s="248" t="str">
        <f>IF(AM91="","",VLOOKUP(AM91,'シフト記号表（勤務時間帯）'!$C$6:$U$35,19,FALSE))</f>
        <v/>
      </c>
      <c r="AN93" s="246" t="str">
        <f>IF(AN91="","",VLOOKUP(AN91,'シフト記号表（勤務時間帯）'!$C$6:$U$35,19,FALSE))</f>
        <v/>
      </c>
      <c r="AO93" s="247" t="str">
        <f>IF(AO91="","",VLOOKUP(AO91,'シフト記号表（勤務時間帯）'!$C$6:$U$35,19,FALSE))</f>
        <v/>
      </c>
      <c r="AP93" s="247" t="str">
        <f>IF(AP91="","",VLOOKUP(AP91,'シフト記号表（勤務時間帯）'!$C$6:$U$35,19,FALSE))</f>
        <v/>
      </c>
      <c r="AQ93" s="247" t="str">
        <f>IF(AQ91="","",VLOOKUP(AQ91,'シフト記号表（勤務時間帯）'!$C$6:$U$35,19,FALSE))</f>
        <v/>
      </c>
      <c r="AR93" s="247" t="str">
        <f>IF(AR91="","",VLOOKUP(AR91,'シフト記号表（勤務時間帯）'!$C$6:$U$35,19,FALSE))</f>
        <v/>
      </c>
      <c r="AS93" s="247" t="str">
        <f>IF(AS91="","",VLOOKUP(AS91,'シフト記号表（勤務時間帯）'!$C$6:$U$35,19,FALSE))</f>
        <v/>
      </c>
      <c r="AT93" s="248" t="str">
        <f>IF(AT91="","",VLOOKUP(AT91,'シフト記号表（勤務時間帯）'!$C$6:$U$35,19,FALSE))</f>
        <v/>
      </c>
      <c r="AU93" s="246" t="str">
        <f>IF(AU91="","",VLOOKUP(AU91,'シフト記号表（勤務時間帯）'!$C$6:$U$35,19,FALSE))</f>
        <v/>
      </c>
      <c r="AV93" s="247" t="str">
        <f>IF(AV91="","",VLOOKUP(AV91,'シフト記号表（勤務時間帯）'!$C$6:$U$35,19,FALSE))</f>
        <v/>
      </c>
      <c r="AW93" s="247" t="str">
        <f>IF(AW91="","",VLOOKUP(AW91,'シフト記号表（勤務時間帯）'!$C$6:$U$35,19,FALSE))</f>
        <v/>
      </c>
      <c r="AX93" s="536">
        <f>IF($BB$3="４週",SUM(S93:AT93),IF($BB$3="暦月",SUM(S93:AW93),""))</f>
        <v>0</v>
      </c>
      <c r="AY93" s="537"/>
      <c r="AZ93" s="538">
        <f>IF($BB$3="４週",AX93/4,IF($BB$3="暦月",'通所型サービス（100名）'!AX93/('通所型サービス（100名）'!$BB$8/7),""))</f>
        <v>0</v>
      </c>
      <c r="BA93" s="539"/>
      <c r="BB93" s="581"/>
      <c r="BC93" s="556"/>
      <c r="BD93" s="556"/>
      <c r="BE93" s="556"/>
      <c r="BF93" s="557"/>
    </row>
    <row r="94" spans="2:58" ht="20.25" customHeight="1">
      <c r="B94" s="459">
        <f>B91+1</f>
        <v>25</v>
      </c>
      <c r="C94" s="540"/>
      <c r="D94" s="541"/>
      <c r="E94" s="542"/>
      <c r="F94" s="249"/>
      <c r="G94" s="549"/>
      <c r="H94" s="551"/>
      <c r="I94" s="475"/>
      <c r="J94" s="475"/>
      <c r="K94" s="476"/>
      <c r="L94" s="552"/>
      <c r="M94" s="553"/>
      <c r="N94" s="553"/>
      <c r="O94" s="554"/>
      <c r="P94" s="558" t="s">
        <v>137</v>
      </c>
      <c r="Q94" s="559"/>
      <c r="R94" s="560"/>
      <c r="S94" s="292"/>
      <c r="T94" s="293"/>
      <c r="U94" s="293"/>
      <c r="V94" s="293"/>
      <c r="W94" s="293"/>
      <c r="X94" s="293"/>
      <c r="Y94" s="294"/>
      <c r="Z94" s="292"/>
      <c r="AA94" s="293"/>
      <c r="AB94" s="293"/>
      <c r="AC94" s="293"/>
      <c r="AD94" s="293"/>
      <c r="AE94" s="293"/>
      <c r="AF94" s="294"/>
      <c r="AG94" s="292"/>
      <c r="AH94" s="293"/>
      <c r="AI94" s="293"/>
      <c r="AJ94" s="293"/>
      <c r="AK94" s="293"/>
      <c r="AL94" s="293"/>
      <c r="AM94" s="294"/>
      <c r="AN94" s="292"/>
      <c r="AO94" s="293"/>
      <c r="AP94" s="293"/>
      <c r="AQ94" s="293"/>
      <c r="AR94" s="293"/>
      <c r="AS94" s="293"/>
      <c r="AT94" s="294"/>
      <c r="AU94" s="292"/>
      <c r="AV94" s="293"/>
      <c r="AW94" s="293"/>
      <c r="AX94" s="624"/>
      <c r="AY94" s="625"/>
      <c r="AZ94" s="626"/>
      <c r="BA94" s="627"/>
      <c r="BB94" s="579"/>
      <c r="BC94" s="553"/>
      <c r="BD94" s="553"/>
      <c r="BE94" s="553"/>
      <c r="BF94" s="554"/>
    </row>
    <row r="95" spans="2:58" ht="20.25" customHeight="1">
      <c r="B95" s="459"/>
      <c r="C95" s="543"/>
      <c r="D95" s="544"/>
      <c r="E95" s="545"/>
      <c r="F95" s="241"/>
      <c r="G95" s="470"/>
      <c r="H95" s="474"/>
      <c r="I95" s="475"/>
      <c r="J95" s="475"/>
      <c r="K95" s="476"/>
      <c r="L95" s="480"/>
      <c r="M95" s="481"/>
      <c r="N95" s="481"/>
      <c r="O95" s="482"/>
      <c r="P95" s="526" t="s">
        <v>138</v>
      </c>
      <c r="Q95" s="527"/>
      <c r="R95" s="528"/>
      <c r="S95" s="242" t="str">
        <f>IF(S94="","",VLOOKUP(S94,'シフト記号表（勤務時間帯）'!$C$6:$K$35,9,FALSE))</f>
        <v/>
      </c>
      <c r="T95" s="243" t="str">
        <f>IF(T94="","",VLOOKUP(T94,'シフト記号表（勤務時間帯）'!$C$6:$K$35,9,FALSE))</f>
        <v/>
      </c>
      <c r="U95" s="243" t="str">
        <f>IF(U94="","",VLOOKUP(U94,'シフト記号表（勤務時間帯）'!$C$6:$K$35,9,FALSE))</f>
        <v/>
      </c>
      <c r="V95" s="243" t="str">
        <f>IF(V94="","",VLOOKUP(V94,'シフト記号表（勤務時間帯）'!$C$6:$K$35,9,FALSE))</f>
        <v/>
      </c>
      <c r="W95" s="243" t="str">
        <f>IF(W94="","",VLOOKUP(W94,'シフト記号表（勤務時間帯）'!$C$6:$K$35,9,FALSE))</f>
        <v/>
      </c>
      <c r="X95" s="243" t="str">
        <f>IF(X94="","",VLOOKUP(X94,'シフト記号表（勤務時間帯）'!$C$6:$K$35,9,FALSE))</f>
        <v/>
      </c>
      <c r="Y95" s="244" t="str">
        <f>IF(Y94="","",VLOOKUP(Y94,'シフト記号表（勤務時間帯）'!$C$6:$K$35,9,FALSE))</f>
        <v/>
      </c>
      <c r="Z95" s="242" t="str">
        <f>IF(Z94="","",VLOOKUP(Z94,'シフト記号表（勤務時間帯）'!$C$6:$K$35,9,FALSE))</f>
        <v/>
      </c>
      <c r="AA95" s="243" t="str">
        <f>IF(AA94="","",VLOOKUP(AA94,'シフト記号表（勤務時間帯）'!$C$6:$K$35,9,FALSE))</f>
        <v/>
      </c>
      <c r="AB95" s="243" t="str">
        <f>IF(AB94="","",VLOOKUP(AB94,'シフト記号表（勤務時間帯）'!$C$6:$K$35,9,FALSE))</f>
        <v/>
      </c>
      <c r="AC95" s="243" t="str">
        <f>IF(AC94="","",VLOOKUP(AC94,'シフト記号表（勤務時間帯）'!$C$6:$K$35,9,FALSE))</f>
        <v/>
      </c>
      <c r="AD95" s="243" t="str">
        <f>IF(AD94="","",VLOOKUP(AD94,'シフト記号表（勤務時間帯）'!$C$6:$K$35,9,FALSE))</f>
        <v/>
      </c>
      <c r="AE95" s="243" t="str">
        <f>IF(AE94="","",VLOOKUP(AE94,'シフト記号表（勤務時間帯）'!$C$6:$K$35,9,FALSE))</f>
        <v/>
      </c>
      <c r="AF95" s="244" t="str">
        <f>IF(AF94="","",VLOOKUP(AF94,'シフト記号表（勤務時間帯）'!$C$6:$K$35,9,FALSE))</f>
        <v/>
      </c>
      <c r="AG95" s="242" t="str">
        <f>IF(AG94="","",VLOOKUP(AG94,'シフト記号表（勤務時間帯）'!$C$6:$K$35,9,FALSE))</f>
        <v/>
      </c>
      <c r="AH95" s="243" t="str">
        <f>IF(AH94="","",VLOOKUP(AH94,'シフト記号表（勤務時間帯）'!$C$6:$K$35,9,FALSE))</f>
        <v/>
      </c>
      <c r="AI95" s="243" t="str">
        <f>IF(AI94="","",VLOOKUP(AI94,'シフト記号表（勤務時間帯）'!$C$6:$K$35,9,FALSE))</f>
        <v/>
      </c>
      <c r="AJ95" s="243" t="str">
        <f>IF(AJ94="","",VLOOKUP(AJ94,'シフト記号表（勤務時間帯）'!$C$6:$K$35,9,FALSE))</f>
        <v/>
      </c>
      <c r="AK95" s="243" t="str">
        <f>IF(AK94="","",VLOOKUP(AK94,'シフト記号表（勤務時間帯）'!$C$6:$K$35,9,FALSE))</f>
        <v/>
      </c>
      <c r="AL95" s="243" t="str">
        <f>IF(AL94="","",VLOOKUP(AL94,'シフト記号表（勤務時間帯）'!$C$6:$K$35,9,FALSE))</f>
        <v/>
      </c>
      <c r="AM95" s="244" t="str">
        <f>IF(AM94="","",VLOOKUP(AM94,'シフト記号表（勤務時間帯）'!$C$6:$K$35,9,FALSE))</f>
        <v/>
      </c>
      <c r="AN95" s="242" t="str">
        <f>IF(AN94="","",VLOOKUP(AN94,'シフト記号表（勤務時間帯）'!$C$6:$K$35,9,FALSE))</f>
        <v/>
      </c>
      <c r="AO95" s="243" t="str">
        <f>IF(AO94="","",VLOOKUP(AO94,'シフト記号表（勤務時間帯）'!$C$6:$K$35,9,FALSE))</f>
        <v/>
      </c>
      <c r="AP95" s="243" t="str">
        <f>IF(AP94="","",VLOOKUP(AP94,'シフト記号表（勤務時間帯）'!$C$6:$K$35,9,FALSE))</f>
        <v/>
      </c>
      <c r="AQ95" s="243" t="str">
        <f>IF(AQ94="","",VLOOKUP(AQ94,'シフト記号表（勤務時間帯）'!$C$6:$K$35,9,FALSE))</f>
        <v/>
      </c>
      <c r="AR95" s="243" t="str">
        <f>IF(AR94="","",VLOOKUP(AR94,'シフト記号表（勤務時間帯）'!$C$6:$K$35,9,FALSE))</f>
        <v/>
      </c>
      <c r="AS95" s="243" t="str">
        <f>IF(AS94="","",VLOOKUP(AS94,'シフト記号表（勤務時間帯）'!$C$6:$K$35,9,FALSE))</f>
        <v/>
      </c>
      <c r="AT95" s="244" t="str">
        <f>IF(AT94="","",VLOOKUP(AT94,'シフト記号表（勤務時間帯）'!$C$6:$K$35,9,FALSE))</f>
        <v/>
      </c>
      <c r="AU95" s="242" t="str">
        <f>IF(AU94="","",VLOOKUP(AU94,'シフト記号表（勤務時間帯）'!$C$6:$K$35,9,FALSE))</f>
        <v/>
      </c>
      <c r="AV95" s="243" t="str">
        <f>IF(AV94="","",VLOOKUP(AV94,'シフト記号表（勤務時間帯）'!$C$6:$K$35,9,FALSE))</f>
        <v/>
      </c>
      <c r="AW95" s="243" t="str">
        <f>IF(AW94="","",VLOOKUP(AW94,'シフト記号表（勤務時間帯）'!$C$6:$K$35,9,FALSE))</f>
        <v/>
      </c>
      <c r="AX95" s="529">
        <f>IF($BB$3="４週",SUM(S95:AT95),IF($BB$3="暦月",SUM(S95:AW95),""))</f>
        <v>0</v>
      </c>
      <c r="AY95" s="530"/>
      <c r="AZ95" s="531">
        <f>IF($BB$3="４週",AX95/4,IF($BB$3="暦月",'通所型サービス（100名）'!AX95/('通所型サービス（100名）'!$BB$8/7),""))</f>
        <v>0</v>
      </c>
      <c r="BA95" s="532"/>
      <c r="BB95" s="580"/>
      <c r="BC95" s="481"/>
      <c r="BD95" s="481"/>
      <c r="BE95" s="481"/>
      <c r="BF95" s="482"/>
    </row>
    <row r="96" spans="2:58" ht="20.25" customHeight="1">
      <c r="B96" s="459"/>
      <c r="C96" s="546"/>
      <c r="D96" s="547"/>
      <c r="E96" s="548"/>
      <c r="F96" s="295">
        <f>C94</f>
        <v>0</v>
      </c>
      <c r="G96" s="550"/>
      <c r="H96" s="474"/>
      <c r="I96" s="475"/>
      <c r="J96" s="475"/>
      <c r="K96" s="476"/>
      <c r="L96" s="555"/>
      <c r="M96" s="556"/>
      <c r="N96" s="556"/>
      <c r="O96" s="557"/>
      <c r="P96" s="533" t="s">
        <v>139</v>
      </c>
      <c r="Q96" s="534"/>
      <c r="R96" s="535"/>
      <c r="S96" s="246" t="str">
        <f>IF(S94="","",VLOOKUP(S94,'シフト記号表（勤務時間帯）'!$C$6:$U$35,19,FALSE))</f>
        <v/>
      </c>
      <c r="T96" s="247" t="str">
        <f>IF(T94="","",VLOOKUP(T94,'シフト記号表（勤務時間帯）'!$C$6:$U$35,19,FALSE))</f>
        <v/>
      </c>
      <c r="U96" s="247" t="str">
        <f>IF(U94="","",VLOOKUP(U94,'シフト記号表（勤務時間帯）'!$C$6:$U$35,19,FALSE))</f>
        <v/>
      </c>
      <c r="V96" s="247" t="str">
        <f>IF(V94="","",VLOOKUP(V94,'シフト記号表（勤務時間帯）'!$C$6:$U$35,19,FALSE))</f>
        <v/>
      </c>
      <c r="W96" s="247" t="str">
        <f>IF(W94="","",VLOOKUP(W94,'シフト記号表（勤務時間帯）'!$C$6:$U$35,19,FALSE))</f>
        <v/>
      </c>
      <c r="X96" s="247" t="str">
        <f>IF(X94="","",VLOOKUP(X94,'シフト記号表（勤務時間帯）'!$C$6:$U$35,19,FALSE))</f>
        <v/>
      </c>
      <c r="Y96" s="248" t="str">
        <f>IF(Y94="","",VLOOKUP(Y94,'シフト記号表（勤務時間帯）'!$C$6:$U$35,19,FALSE))</f>
        <v/>
      </c>
      <c r="Z96" s="246" t="str">
        <f>IF(Z94="","",VLOOKUP(Z94,'シフト記号表（勤務時間帯）'!$C$6:$U$35,19,FALSE))</f>
        <v/>
      </c>
      <c r="AA96" s="247" t="str">
        <f>IF(AA94="","",VLOOKUP(AA94,'シフト記号表（勤務時間帯）'!$C$6:$U$35,19,FALSE))</f>
        <v/>
      </c>
      <c r="AB96" s="247" t="str">
        <f>IF(AB94="","",VLOOKUP(AB94,'シフト記号表（勤務時間帯）'!$C$6:$U$35,19,FALSE))</f>
        <v/>
      </c>
      <c r="AC96" s="247" t="str">
        <f>IF(AC94="","",VLOOKUP(AC94,'シフト記号表（勤務時間帯）'!$C$6:$U$35,19,FALSE))</f>
        <v/>
      </c>
      <c r="AD96" s="247" t="str">
        <f>IF(AD94="","",VLOOKUP(AD94,'シフト記号表（勤務時間帯）'!$C$6:$U$35,19,FALSE))</f>
        <v/>
      </c>
      <c r="AE96" s="247" t="str">
        <f>IF(AE94="","",VLOOKUP(AE94,'シフト記号表（勤務時間帯）'!$C$6:$U$35,19,FALSE))</f>
        <v/>
      </c>
      <c r="AF96" s="248" t="str">
        <f>IF(AF94="","",VLOOKUP(AF94,'シフト記号表（勤務時間帯）'!$C$6:$U$35,19,FALSE))</f>
        <v/>
      </c>
      <c r="AG96" s="246" t="str">
        <f>IF(AG94="","",VLOOKUP(AG94,'シフト記号表（勤務時間帯）'!$C$6:$U$35,19,FALSE))</f>
        <v/>
      </c>
      <c r="AH96" s="247" t="str">
        <f>IF(AH94="","",VLOOKUP(AH94,'シフト記号表（勤務時間帯）'!$C$6:$U$35,19,FALSE))</f>
        <v/>
      </c>
      <c r="AI96" s="247" t="str">
        <f>IF(AI94="","",VLOOKUP(AI94,'シフト記号表（勤務時間帯）'!$C$6:$U$35,19,FALSE))</f>
        <v/>
      </c>
      <c r="AJ96" s="247" t="str">
        <f>IF(AJ94="","",VLOOKUP(AJ94,'シフト記号表（勤務時間帯）'!$C$6:$U$35,19,FALSE))</f>
        <v/>
      </c>
      <c r="AK96" s="247" t="str">
        <f>IF(AK94="","",VLOOKUP(AK94,'シフト記号表（勤務時間帯）'!$C$6:$U$35,19,FALSE))</f>
        <v/>
      </c>
      <c r="AL96" s="247" t="str">
        <f>IF(AL94="","",VLOOKUP(AL94,'シフト記号表（勤務時間帯）'!$C$6:$U$35,19,FALSE))</f>
        <v/>
      </c>
      <c r="AM96" s="248" t="str">
        <f>IF(AM94="","",VLOOKUP(AM94,'シフト記号表（勤務時間帯）'!$C$6:$U$35,19,FALSE))</f>
        <v/>
      </c>
      <c r="AN96" s="246" t="str">
        <f>IF(AN94="","",VLOOKUP(AN94,'シフト記号表（勤務時間帯）'!$C$6:$U$35,19,FALSE))</f>
        <v/>
      </c>
      <c r="AO96" s="247" t="str">
        <f>IF(AO94="","",VLOOKUP(AO94,'シフト記号表（勤務時間帯）'!$C$6:$U$35,19,FALSE))</f>
        <v/>
      </c>
      <c r="AP96" s="247" t="str">
        <f>IF(AP94="","",VLOOKUP(AP94,'シフト記号表（勤務時間帯）'!$C$6:$U$35,19,FALSE))</f>
        <v/>
      </c>
      <c r="AQ96" s="247" t="str">
        <f>IF(AQ94="","",VLOOKUP(AQ94,'シフト記号表（勤務時間帯）'!$C$6:$U$35,19,FALSE))</f>
        <v/>
      </c>
      <c r="AR96" s="247" t="str">
        <f>IF(AR94="","",VLOOKUP(AR94,'シフト記号表（勤務時間帯）'!$C$6:$U$35,19,FALSE))</f>
        <v/>
      </c>
      <c r="AS96" s="247" t="str">
        <f>IF(AS94="","",VLOOKUP(AS94,'シフト記号表（勤務時間帯）'!$C$6:$U$35,19,FALSE))</f>
        <v/>
      </c>
      <c r="AT96" s="248" t="str">
        <f>IF(AT94="","",VLOOKUP(AT94,'シフト記号表（勤務時間帯）'!$C$6:$U$35,19,FALSE))</f>
        <v/>
      </c>
      <c r="AU96" s="246" t="str">
        <f>IF(AU94="","",VLOOKUP(AU94,'シフト記号表（勤務時間帯）'!$C$6:$U$35,19,FALSE))</f>
        <v/>
      </c>
      <c r="AV96" s="247" t="str">
        <f>IF(AV94="","",VLOOKUP(AV94,'シフト記号表（勤務時間帯）'!$C$6:$U$35,19,FALSE))</f>
        <v/>
      </c>
      <c r="AW96" s="247" t="str">
        <f>IF(AW94="","",VLOOKUP(AW94,'シフト記号表（勤務時間帯）'!$C$6:$U$35,19,FALSE))</f>
        <v/>
      </c>
      <c r="AX96" s="536">
        <f>IF($BB$3="４週",SUM(S96:AT96),IF($BB$3="暦月",SUM(S96:AW96),""))</f>
        <v>0</v>
      </c>
      <c r="AY96" s="537"/>
      <c r="AZ96" s="538">
        <f>IF($BB$3="４週",AX96/4,IF($BB$3="暦月",'通所型サービス（100名）'!AX96/('通所型サービス（100名）'!$BB$8/7),""))</f>
        <v>0</v>
      </c>
      <c r="BA96" s="539"/>
      <c r="BB96" s="581"/>
      <c r="BC96" s="556"/>
      <c r="BD96" s="556"/>
      <c r="BE96" s="556"/>
      <c r="BF96" s="557"/>
    </row>
    <row r="97" spans="2:58" ht="20.25" customHeight="1">
      <c r="B97" s="459">
        <f>B94+1</f>
        <v>26</v>
      </c>
      <c r="C97" s="540"/>
      <c r="D97" s="541"/>
      <c r="E97" s="542"/>
      <c r="F97" s="249"/>
      <c r="G97" s="549"/>
      <c r="H97" s="551"/>
      <c r="I97" s="475"/>
      <c r="J97" s="475"/>
      <c r="K97" s="476"/>
      <c r="L97" s="552"/>
      <c r="M97" s="553"/>
      <c r="N97" s="553"/>
      <c r="O97" s="554"/>
      <c r="P97" s="558" t="s">
        <v>137</v>
      </c>
      <c r="Q97" s="559"/>
      <c r="R97" s="560"/>
      <c r="S97" s="292"/>
      <c r="T97" s="293"/>
      <c r="U97" s="293"/>
      <c r="V97" s="293"/>
      <c r="W97" s="293"/>
      <c r="X97" s="293"/>
      <c r="Y97" s="294"/>
      <c r="Z97" s="292"/>
      <c r="AA97" s="293"/>
      <c r="AB97" s="293"/>
      <c r="AC97" s="293"/>
      <c r="AD97" s="293"/>
      <c r="AE97" s="293"/>
      <c r="AF97" s="294"/>
      <c r="AG97" s="292"/>
      <c r="AH97" s="293"/>
      <c r="AI97" s="293"/>
      <c r="AJ97" s="293"/>
      <c r="AK97" s="293"/>
      <c r="AL97" s="293"/>
      <c r="AM97" s="294"/>
      <c r="AN97" s="292"/>
      <c r="AO97" s="293"/>
      <c r="AP97" s="293"/>
      <c r="AQ97" s="293"/>
      <c r="AR97" s="293"/>
      <c r="AS97" s="293"/>
      <c r="AT97" s="294"/>
      <c r="AU97" s="292"/>
      <c r="AV97" s="293"/>
      <c r="AW97" s="293"/>
      <c r="AX97" s="624"/>
      <c r="AY97" s="625"/>
      <c r="AZ97" s="626"/>
      <c r="BA97" s="627"/>
      <c r="BB97" s="579"/>
      <c r="BC97" s="553"/>
      <c r="BD97" s="553"/>
      <c r="BE97" s="553"/>
      <c r="BF97" s="554"/>
    </row>
    <row r="98" spans="2:58" ht="20.25" customHeight="1">
      <c r="B98" s="459"/>
      <c r="C98" s="543"/>
      <c r="D98" s="544"/>
      <c r="E98" s="545"/>
      <c r="F98" s="241"/>
      <c r="G98" s="470"/>
      <c r="H98" s="474"/>
      <c r="I98" s="475"/>
      <c r="J98" s="475"/>
      <c r="K98" s="476"/>
      <c r="L98" s="480"/>
      <c r="M98" s="481"/>
      <c r="N98" s="481"/>
      <c r="O98" s="482"/>
      <c r="P98" s="526" t="s">
        <v>138</v>
      </c>
      <c r="Q98" s="527"/>
      <c r="R98" s="528"/>
      <c r="S98" s="242" t="str">
        <f>IF(S97="","",VLOOKUP(S97,'シフト記号表（勤務時間帯）'!$C$6:$K$35,9,FALSE))</f>
        <v/>
      </c>
      <c r="T98" s="243" t="str">
        <f>IF(T97="","",VLOOKUP(T97,'シフト記号表（勤務時間帯）'!$C$6:$K$35,9,FALSE))</f>
        <v/>
      </c>
      <c r="U98" s="243" t="str">
        <f>IF(U97="","",VLOOKUP(U97,'シフト記号表（勤務時間帯）'!$C$6:$K$35,9,FALSE))</f>
        <v/>
      </c>
      <c r="V98" s="243" t="str">
        <f>IF(V97="","",VLOOKUP(V97,'シフト記号表（勤務時間帯）'!$C$6:$K$35,9,FALSE))</f>
        <v/>
      </c>
      <c r="W98" s="243" t="str">
        <f>IF(W97="","",VLOOKUP(W97,'シフト記号表（勤務時間帯）'!$C$6:$K$35,9,FALSE))</f>
        <v/>
      </c>
      <c r="X98" s="243" t="str">
        <f>IF(X97="","",VLOOKUP(X97,'シフト記号表（勤務時間帯）'!$C$6:$K$35,9,FALSE))</f>
        <v/>
      </c>
      <c r="Y98" s="244" t="str">
        <f>IF(Y97="","",VLOOKUP(Y97,'シフト記号表（勤務時間帯）'!$C$6:$K$35,9,FALSE))</f>
        <v/>
      </c>
      <c r="Z98" s="242" t="str">
        <f>IF(Z97="","",VLOOKUP(Z97,'シフト記号表（勤務時間帯）'!$C$6:$K$35,9,FALSE))</f>
        <v/>
      </c>
      <c r="AA98" s="243" t="str">
        <f>IF(AA97="","",VLOOKUP(AA97,'シフト記号表（勤務時間帯）'!$C$6:$K$35,9,FALSE))</f>
        <v/>
      </c>
      <c r="AB98" s="243" t="str">
        <f>IF(AB97="","",VLOOKUP(AB97,'シフト記号表（勤務時間帯）'!$C$6:$K$35,9,FALSE))</f>
        <v/>
      </c>
      <c r="AC98" s="243" t="str">
        <f>IF(AC97="","",VLOOKUP(AC97,'シフト記号表（勤務時間帯）'!$C$6:$K$35,9,FALSE))</f>
        <v/>
      </c>
      <c r="AD98" s="243" t="str">
        <f>IF(AD97="","",VLOOKUP(AD97,'シフト記号表（勤務時間帯）'!$C$6:$K$35,9,FALSE))</f>
        <v/>
      </c>
      <c r="AE98" s="243" t="str">
        <f>IF(AE97="","",VLOOKUP(AE97,'シフト記号表（勤務時間帯）'!$C$6:$K$35,9,FALSE))</f>
        <v/>
      </c>
      <c r="AF98" s="244" t="str">
        <f>IF(AF97="","",VLOOKUP(AF97,'シフト記号表（勤務時間帯）'!$C$6:$K$35,9,FALSE))</f>
        <v/>
      </c>
      <c r="AG98" s="242" t="str">
        <f>IF(AG97="","",VLOOKUP(AG97,'シフト記号表（勤務時間帯）'!$C$6:$K$35,9,FALSE))</f>
        <v/>
      </c>
      <c r="AH98" s="243" t="str">
        <f>IF(AH97="","",VLOOKUP(AH97,'シフト記号表（勤務時間帯）'!$C$6:$K$35,9,FALSE))</f>
        <v/>
      </c>
      <c r="AI98" s="243" t="str">
        <f>IF(AI97="","",VLOOKUP(AI97,'シフト記号表（勤務時間帯）'!$C$6:$K$35,9,FALSE))</f>
        <v/>
      </c>
      <c r="AJ98" s="243" t="str">
        <f>IF(AJ97="","",VLOOKUP(AJ97,'シフト記号表（勤務時間帯）'!$C$6:$K$35,9,FALSE))</f>
        <v/>
      </c>
      <c r="AK98" s="243" t="str">
        <f>IF(AK97="","",VLOOKUP(AK97,'シフト記号表（勤務時間帯）'!$C$6:$K$35,9,FALSE))</f>
        <v/>
      </c>
      <c r="AL98" s="243" t="str">
        <f>IF(AL97="","",VLOOKUP(AL97,'シフト記号表（勤務時間帯）'!$C$6:$K$35,9,FALSE))</f>
        <v/>
      </c>
      <c r="AM98" s="244" t="str">
        <f>IF(AM97="","",VLOOKUP(AM97,'シフト記号表（勤務時間帯）'!$C$6:$K$35,9,FALSE))</f>
        <v/>
      </c>
      <c r="AN98" s="242" t="str">
        <f>IF(AN97="","",VLOOKUP(AN97,'シフト記号表（勤務時間帯）'!$C$6:$K$35,9,FALSE))</f>
        <v/>
      </c>
      <c r="AO98" s="243" t="str">
        <f>IF(AO97="","",VLOOKUP(AO97,'シフト記号表（勤務時間帯）'!$C$6:$K$35,9,FALSE))</f>
        <v/>
      </c>
      <c r="AP98" s="243" t="str">
        <f>IF(AP97="","",VLOOKUP(AP97,'シフト記号表（勤務時間帯）'!$C$6:$K$35,9,FALSE))</f>
        <v/>
      </c>
      <c r="AQ98" s="243" t="str">
        <f>IF(AQ97="","",VLOOKUP(AQ97,'シフト記号表（勤務時間帯）'!$C$6:$K$35,9,FALSE))</f>
        <v/>
      </c>
      <c r="AR98" s="243" t="str">
        <f>IF(AR97="","",VLOOKUP(AR97,'シフト記号表（勤務時間帯）'!$C$6:$K$35,9,FALSE))</f>
        <v/>
      </c>
      <c r="AS98" s="243" t="str">
        <f>IF(AS97="","",VLOOKUP(AS97,'シフト記号表（勤務時間帯）'!$C$6:$K$35,9,FALSE))</f>
        <v/>
      </c>
      <c r="AT98" s="244" t="str">
        <f>IF(AT97="","",VLOOKUP(AT97,'シフト記号表（勤務時間帯）'!$C$6:$K$35,9,FALSE))</f>
        <v/>
      </c>
      <c r="AU98" s="242" t="str">
        <f>IF(AU97="","",VLOOKUP(AU97,'シフト記号表（勤務時間帯）'!$C$6:$K$35,9,FALSE))</f>
        <v/>
      </c>
      <c r="AV98" s="243" t="str">
        <f>IF(AV97="","",VLOOKUP(AV97,'シフト記号表（勤務時間帯）'!$C$6:$K$35,9,FALSE))</f>
        <v/>
      </c>
      <c r="AW98" s="243" t="str">
        <f>IF(AW97="","",VLOOKUP(AW97,'シフト記号表（勤務時間帯）'!$C$6:$K$35,9,FALSE))</f>
        <v/>
      </c>
      <c r="AX98" s="529">
        <f>IF($BB$3="４週",SUM(S98:AT98),IF($BB$3="暦月",SUM(S98:AW98),""))</f>
        <v>0</v>
      </c>
      <c r="AY98" s="530"/>
      <c r="AZ98" s="531">
        <f>IF($BB$3="４週",AX98/4,IF($BB$3="暦月",'通所型サービス（100名）'!AX98/('通所型サービス（100名）'!$BB$8/7),""))</f>
        <v>0</v>
      </c>
      <c r="BA98" s="532"/>
      <c r="BB98" s="580"/>
      <c r="BC98" s="481"/>
      <c r="BD98" s="481"/>
      <c r="BE98" s="481"/>
      <c r="BF98" s="482"/>
    </row>
    <row r="99" spans="2:58" ht="20.25" customHeight="1">
      <c r="B99" s="459"/>
      <c r="C99" s="546"/>
      <c r="D99" s="547"/>
      <c r="E99" s="548"/>
      <c r="F99" s="295">
        <f>C97</f>
        <v>0</v>
      </c>
      <c r="G99" s="550"/>
      <c r="H99" s="474"/>
      <c r="I99" s="475"/>
      <c r="J99" s="475"/>
      <c r="K99" s="476"/>
      <c r="L99" s="555"/>
      <c r="M99" s="556"/>
      <c r="N99" s="556"/>
      <c r="O99" s="557"/>
      <c r="P99" s="533" t="s">
        <v>139</v>
      </c>
      <c r="Q99" s="534"/>
      <c r="R99" s="535"/>
      <c r="S99" s="246" t="str">
        <f>IF(S97="","",VLOOKUP(S97,'シフト記号表（勤務時間帯）'!$C$6:$U$35,19,FALSE))</f>
        <v/>
      </c>
      <c r="T99" s="247" t="str">
        <f>IF(T97="","",VLOOKUP(T97,'シフト記号表（勤務時間帯）'!$C$6:$U$35,19,FALSE))</f>
        <v/>
      </c>
      <c r="U99" s="247" t="str">
        <f>IF(U97="","",VLOOKUP(U97,'シフト記号表（勤務時間帯）'!$C$6:$U$35,19,FALSE))</f>
        <v/>
      </c>
      <c r="V99" s="247" t="str">
        <f>IF(V97="","",VLOOKUP(V97,'シフト記号表（勤務時間帯）'!$C$6:$U$35,19,FALSE))</f>
        <v/>
      </c>
      <c r="W99" s="247" t="str">
        <f>IF(W97="","",VLOOKUP(W97,'シフト記号表（勤務時間帯）'!$C$6:$U$35,19,FALSE))</f>
        <v/>
      </c>
      <c r="X99" s="247" t="str">
        <f>IF(X97="","",VLOOKUP(X97,'シフト記号表（勤務時間帯）'!$C$6:$U$35,19,FALSE))</f>
        <v/>
      </c>
      <c r="Y99" s="248" t="str">
        <f>IF(Y97="","",VLOOKUP(Y97,'シフト記号表（勤務時間帯）'!$C$6:$U$35,19,FALSE))</f>
        <v/>
      </c>
      <c r="Z99" s="246" t="str">
        <f>IF(Z97="","",VLOOKUP(Z97,'シフト記号表（勤務時間帯）'!$C$6:$U$35,19,FALSE))</f>
        <v/>
      </c>
      <c r="AA99" s="247" t="str">
        <f>IF(AA97="","",VLOOKUP(AA97,'シフト記号表（勤務時間帯）'!$C$6:$U$35,19,FALSE))</f>
        <v/>
      </c>
      <c r="AB99" s="247" t="str">
        <f>IF(AB97="","",VLOOKUP(AB97,'シフト記号表（勤務時間帯）'!$C$6:$U$35,19,FALSE))</f>
        <v/>
      </c>
      <c r="AC99" s="247" t="str">
        <f>IF(AC97="","",VLOOKUP(AC97,'シフト記号表（勤務時間帯）'!$C$6:$U$35,19,FALSE))</f>
        <v/>
      </c>
      <c r="AD99" s="247" t="str">
        <f>IF(AD97="","",VLOOKUP(AD97,'シフト記号表（勤務時間帯）'!$C$6:$U$35,19,FALSE))</f>
        <v/>
      </c>
      <c r="AE99" s="247" t="str">
        <f>IF(AE97="","",VLOOKUP(AE97,'シフト記号表（勤務時間帯）'!$C$6:$U$35,19,FALSE))</f>
        <v/>
      </c>
      <c r="AF99" s="248" t="str">
        <f>IF(AF97="","",VLOOKUP(AF97,'シフト記号表（勤務時間帯）'!$C$6:$U$35,19,FALSE))</f>
        <v/>
      </c>
      <c r="AG99" s="246" t="str">
        <f>IF(AG97="","",VLOOKUP(AG97,'シフト記号表（勤務時間帯）'!$C$6:$U$35,19,FALSE))</f>
        <v/>
      </c>
      <c r="AH99" s="247" t="str">
        <f>IF(AH97="","",VLOOKUP(AH97,'シフト記号表（勤務時間帯）'!$C$6:$U$35,19,FALSE))</f>
        <v/>
      </c>
      <c r="AI99" s="247" t="str">
        <f>IF(AI97="","",VLOOKUP(AI97,'シフト記号表（勤務時間帯）'!$C$6:$U$35,19,FALSE))</f>
        <v/>
      </c>
      <c r="AJ99" s="247" t="str">
        <f>IF(AJ97="","",VLOOKUP(AJ97,'シフト記号表（勤務時間帯）'!$C$6:$U$35,19,FALSE))</f>
        <v/>
      </c>
      <c r="AK99" s="247" t="str">
        <f>IF(AK97="","",VLOOKUP(AK97,'シフト記号表（勤務時間帯）'!$C$6:$U$35,19,FALSE))</f>
        <v/>
      </c>
      <c r="AL99" s="247" t="str">
        <f>IF(AL97="","",VLOOKUP(AL97,'シフト記号表（勤務時間帯）'!$C$6:$U$35,19,FALSE))</f>
        <v/>
      </c>
      <c r="AM99" s="248" t="str">
        <f>IF(AM97="","",VLOOKUP(AM97,'シフト記号表（勤務時間帯）'!$C$6:$U$35,19,FALSE))</f>
        <v/>
      </c>
      <c r="AN99" s="246" t="str">
        <f>IF(AN97="","",VLOOKUP(AN97,'シフト記号表（勤務時間帯）'!$C$6:$U$35,19,FALSE))</f>
        <v/>
      </c>
      <c r="AO99" s="247" t="str">
        <f>IF(AO97="","",VLOOKUP(AO97,'シフト記号表（勤務時間帯）'!$C$6:$U$35,19,FALSE))</f>
        <v/>
      </c>
      <c r="AP99" s="247" t="str">
        <f>IF(AP97="","",VLOOKUP(AP97,'シフト記号表（勤務時間帯）'!$C$6:$U$35,19,FALSE))</f>
        <v/>
      </c>
      <c r="AQ99" s="247" t="str">
        <f>IF(AQ97="","",VLOOKUP(AQ97,'シフト記号表（勤務時間帯）'!$C$6:$U$35,19,FALSE))</f>
        <v/>
      </c>
      <c r="AR99" s="247" t="str">
        <f>IF(AR97="","",VLOOKUP(AR97,'シフト記号表（勤務時間帯）'!$C$6:$U$35,19,FALSE))</f>
        <v/>
      </c>
      <c r="AS99" s="247" t="str">
        <f>IF(AS97="","",VLOOKUP(AS97,'シフト記号表（勤務時間帯）'!$C$6:$U$35,19,FALSE))</f>
        <v/>
      </c>
      <c r="AT99" s="248" t="str">
        <f>IF(AT97="","",VLOOKUP(AT97,'シフト記号表（勤務時間帯）'!$C$6:$U$35,19,FALSE))</f>
        <v/>
      </c>
      <c r="AU99" s="246" t="str">
        <f>IF(AU97="","",VLOOKUP(AU97,'シフト記号表（勤務時間帯）'!$C$6:$U$35,19,FALSE))</f>
        <v/>
      </c>
      <c r="AV99" s="247" t="str">
        <f>IF(AV97="","",VLOOKUP(AV97,'シフト記号表（勤務時間帯）'!$C$6:$U$35,19,FALSE))</f>
        <v/>
      </c>
      <c r="AW99" s="247" t="str">
        <f>IF(AW97="","",VLOOKUP(AW97,'シフト記号表（勤務時間帯）'!$C$6:$U$35,19,FALSE))</f>
        <v/>
      </c>
      <c r="AX99" s="536">
        <f>IF($BB$3="４週",SUM(S99:AT99),IF($BB$3="暦月",SUM(S99:AW99),""))</f>
        <v>0</v>
      </c>
      <c r="AY99" s="537"/>
      <c r="AZ99" s="538">
        <f>IF($BB$3="４週",AX99/4,IF($BB$3="暦月",'通所型サービス（100名）'!AX99/('通所型サービス（100名）'!$BB$8/7),""))</f>
        <v>0</v>
      </c>
      <c r="BA99" s="539"/>
      <c r="BB99" s="581"/>
      <c r="BC99" s="556"/>
      <c r="BD99" s="556"/>
      <c r="BE99" s="556"/>
      <c r="BF99" s="557"/>
    </row>
    <row r="100" spans="2:58" ht="20.25" customHeight="1">
      <c r="B100" s="459">
        <f>B97+1</f>
        <v>27</v>
      </c>
      <c r="C100" s="540"/>
      <c r="D100" s="541"/>
      <c r="E100" s="542"/>
      <c r="F100" s="249"/>
      <c r="G100" s="549"/>
      <c r="H100" s="551"/>
      <c r="I100" s="475"/>
      <c r="J100" s="475"/>
      <c r="K100" s="476"/>
      <c r="L100" s="552"/>
      <c r="M100" s="553"/>
      <c r="N100" s="553"/>
      <c r="O100" s="554"/>
      <c r="P100" s="558" t="s">
        <v>137</v>
      </c>
      <c r="Q100" s="559"/>
      <c r="R100" s="560"/>
      <c r="S100" s="292"/>
      <c r="T100" s="293"/>
      <c r="U100" s="293"/>
      <c r="V100" s="293"/>
      <c r="W100" s="293"/>
      <c r="X100" s="293"/>
      <c r="Y100" s="294"/>
      <c r="Z100" s="292"/>
      <c r="AA100" s="293"/>
      <c r="AB100" s="293"/>
      <c r="AC100" s="293"/>
      <c r="AD100" s="293"/>
      <c r="AE100" s="293"/>
      <c r="AF100" s="294"/>
      <c r="AG100" s="292"/>
      <c r="AH100" s="293"/>
      <c r="AI100" s="293"/>
      <c r="AJ100" s="293"/>
      <c r="AK100" s="293"/>
      <c r="AL100" s="293"/>
      <c r="AM100" s="294"/>
      <c r="AN100" s="292"/>
      <c r="AO100" s="293"/>
      <c r="AP100" s="293"/>
      <c r="AQ100" s="293"/>
      <c r="AR100" s="293"/>
      <c r="AS100" s="293"/>
      <c r="AT100" s="294"/>
      <c r="AU100" s="292"/>
      <c r="AV100" s="293"/>
      <c r="AW100" s="293"/>
      <c r="AX100" s="624"/>
      <c r="AY100" s="625"/>
      <c r="AZ100" s="626"/>
      <c r="BA100" s="627"/>
      <c r="BB100" s="579"/>
      <c r="BC100" s="553"/>
      <c r="BD100" s="553"/>
      <c r="BE100" s="553"/>
      <c r="BF100" s="554"/>
    </row>
    <row r="101" spans="2:58" ht="20.25" customHeight="1">
      <c r="B101" s="459"/>
      <c r="C101" s="543"/>
      <c r="D101" s="544"/>
      <c r="E101" s="545"/>
      <c r="F101" s="241"/>
      <c r="G101" s="470"/>
      <c r="H101" s="474"/>
      <c r="I101" s="475"/>
      <c r="J101" s="475"/>
      <c r="K101" s="476"/>
      <c r="L101" s="480"/>
      <c r="M101" s="481"/>
      <c r="N101" s="481"/>
      <c r="O101" s="482"/>
      <c r="P101" s="526" t="s">
        <v>138</v>
      </c>
      <c r="Q101" s="527"/>
      <c r="R101" s="528"/>
      <c r="S101" s="242" t="str">
        <f>IF(S100="","",VLOOKUP(S100,'シフト記号表（勤務時間帯）'!$C$6:$K$35,9,FALSE))</f>
        <v/>
      </c>
      <c r="T101" s="243" t="str">
        <f>IF(T100="","",VLOOKUP(T100,'シフト記号表（勤務時間帯）'!$C$6:$K$35,9,FALSE))</f>
        <v/>
      </c>
      <c r="U101" s="243" t="str">
        <f>IF(U100="","",VLOOKUP(U100,'シフト記号表（勤務時間帯）'!$C$6:$K$35,9,FALSE))</f>
        <v/>
      </c>
      <c r="V101" s="243" t="str">
        <f>IF(V100="","",VLOOKUP(V100,'シフト記号表（勤務時間帯）'!$C$6:$K$35,9,FALSE))</f>
        <v/>
      </c>
      <c r="W101" s="243" t="str">
        <f>IF(W100="","",VLOOKUP(W100,'シフト記号表（勤務時間帯）'!$C$6:$K$35,9,FALSE))</f>
        <v/>
      </c>
      <c r="X101" s="243" t="str">
        <f>IF(X100="","",VLOOKUP(X100,'シフト記号表（勤務時間帯）'!$C$6:$K$35,9,FALSE))</f>
        <v/>
      </c>
      <c r="Y101" s="244" t="str">
        <f>IF(Y100="","",VLOOKUP(Y100,'シフト記号表（勤務時間帯）'!$C$6:$K$35,9,FALSE))</f>
        <v/>
      </c>
      <c r="Z101" s="242" t="str">
        <f>IF(Z100="","",VLOOKUP(Z100,'シフト記号表（勤務時間帯）'!$C$6:$K$35,9,FALSE))</f>
        <v/>
      </c>
      <c r="AA101" s="243" t="str">
        <f>IF(AA100="","",VLOOKUP(AA100,'シフト記号表（勤務時間帯）'!$C$6:$K$35,9,FALSE))</f>
        <v/>
      </c>
      <c r="AB101" s="243" t="str">
        <f>IF(AB100="","",VLOOKUP(AB100,'シフト記号表（勤務時間帯）'!$C$6:$K$35,9,FALSE))</f>
        <v/>
      </c>
      <c r="AC101" s="243" t="str">
        <f>IF(AC100="","",VLOOKUP(AC100,'シフト記号表（勤務時間帯）'!$C$6:$K$35,9,FALSE))</f>
        <v/>
      </c>
      <c r="AD101" s="243" t="str">
        <f>IF(AD100="","",VLOOKUP(AD100,'シフト記号表（勤務時間帯）'!$C$6:$K$35,9,FALSE))</f>
        <v/>
      </c>
      <c r="AE101" s="243" t="str">
        <f>IF(AE100="","",VLOOKUP(AE100,'シフト記号表（勤務時間帯）'!$C$6:$K$35,9,FALSE))</f>
        <v/>
      </c>
      <c r="AF101" s="244" t="str">
        <f>IF(AF100="","",VLOOKUP(AF100,'シフト記号表（勤務時間帯）'!$C$6:$K$35,9,FALSE))</f>
        <v/>
      </c>
      <c r="AG101" s="242" t="str">
        <f>IF(AG100="","",VLOOKUP(AG100,'シフト記号表（勤務時間帯）'!$C$6:$K$35,9,FALSE))</f>
        <v/>
      </c>
      <c r="AH101" s="243" t="str">
        <f>IF(AH100="","",VLOOKUP(AH100,'シフト記号表（勤務時間帯）'!$C$6:$K$35,9,FALSE))</f>
        <v/>
      </c>
      <c r="AI101" s="243" t="str">
        <f>IF(AI100="","",VLOOKUP(AI100,'シフト記号表（勤務時間帯）'!$C$6:$K$35,9,FALSE))</f>
        <v/>
      </c>
      <c r="AJ101" s="243" t="str">
        <f>IF(AJ100="","",VLOOKUP(AJ100,'シフト記号表（勤務時間帯）'!$C$6:$K$35,9,FALSE))</f>
        <v/>
      </c>
      <c r="AK101" s="243" t="str">
        <f>IF(AK100="","",VLOOKUP(AK100,'シフト記号表（勤務時間帯）'!$C$6:$K$35,9,FALSE))</f>
        <v/>
      </c>
      <c r="AL101" s="243" t="str">
        <f>IF(AL100="","",VLOOKUP(AL100,'シフト記号表（勤務時間帯）'!$C$6:$K$35,9,FALSE))</f>
        <v/>
      </c>
      <c r="AM101" s="244" t="str">
        <f>IF(AM100="","",VLOOKUP(AM100,'シフト記号表（勤務時間帯）'!$C$6:$K$35,9,FALSE))</f>
        <v/>
      </c>
      <c r="AN101" s="242" t="str">
        <f>IF(AN100="","",VLOOKUP(AN100,'シフト記号表（勤務時間帯）'!$C$6:$K$35,9,FALSE))</f>
        <v/>
      </c>
      <c r="AO101" s="243" t="str">
        <f>IF(AO100="","",VLOOKUP(AO100,'シフト記号表（勤務時間帯）'!$C$6:$K$35,9,FALSE))</f>
        <v/>
      </c>
      <c r="AP101" s="243" t="str">
        <f>IF(AP100="","",VLOOKUP(AP100,'シフト記号表（勤務時間帯）'!$C$6:$K$35,9,FALSE))</f>
        <v/>
      </c>
      <c r="AQ101" s="243" t="str">
        <f>IF(AQ100="","",VLOOKUP(AQ100,'シフト記号表（勤務時間帯）'!$C$6:$K$35,9,FALSE))</f>
        <v/>
      </c>
      <c r="AR101" s="243" t="str">
        <f>IF(AR100="","",VLOOKUP(AR100,'シフト記号表（勤務時間帯）'!$C$6:$K$35,9,FALSE))</f>
        <v/>
      </c>
      <c r="AS101" s="243" t="str">
        <f>IF(AS100="","",VLOOKUP(AS100,'シフト記号表（勤務時間帯）'!$C$6:$K$35,9,FALSE))</f>
        <v/>
      </c>
      <c r="AT101" s="244" t="str">
        <f>IF(AT100="","",VLOOKUP(AT100,'シフト記号表（勤務時間帯）'!$C$6:$K$35,9,FALSE))</f>
        <v/>
      </c>
      <c r="AU101" s="242" t="str">
        <f>IF(AU100="","",VLOOKUP(AU100,'シフト記号表（勤務時間帯）'!$C$6:$K$35,9,FALSE))</f>
        <v/>
      </c>
      <c r="AV101" s="243" t="str">
        <f>IF(AV100="","",VLOOKUP(AV100,'シフト記号表（勤務時間帯）'!$C$6:$K$35,9,FALSE))</f>
        <v/>
      </c>
      <c r="AW101" s="243" t="str">
        <f>IF(AW100="","",VLOOKUP(AW100,'シフト記号表（勤務時間帯）'!$C$6:$K$35,9,FALSE))</f>
        <v/>
      </c>
      <c r="AX101" s="529">
        <f>IF($BB$3="４週",SUM(S101:AT101),IF($BB$3="暦月",SUM(S101:AW101),""))</f>
        <v>0</v>
      </c>
      <c r="AY101" s="530"/>
      <c r="AZ101" s="531">
        <f>IF($BB$3="４週",AX101/4,IF($BB$3="暦月",'通所型サービス（100名）'!AX101/('通所型サービス（100名）'!$BB$8/7),""))</f>
        <v>0</v>
      </c>
      <c r="BA101" s="532"/>
      <c r="BB101" s="580"/>
      <c r="BC101" s="481"/>
      <c r="BD101" s="481"/>
      <c r="BE101" s="481"/>
      <c r="BF101" s="482"/>
    </row>
    <row r="102" spans="2:58" ht="20.25" customHeight="1">
      <c r="B102" s="459"/>
      <c r="C102" s="546"/>
      <c r="D102" s="547"/>
      <c r="E102" s="548"/>
      <c r="F102" s="295">
        <f>C100</f>
        <v>0</v>
      </c>
      <c r="G102" s="550"/>
      <c r="H102" s="474"/>
      <c r="I102" s="475"/>
      <c r="J102" s="475"/>
      <c r="K102" s="476"/>
      <c r="L102" s="555"/>
      <c r="M102" s="556"/>
      <c r="N102" s="556"/>
      <c r="O102" s="557"/>
      <c r="P102" s="533" t="s">
        <v>139</v>
      </c>
      <c r="Q102" s="534"/>
      <c r="R102" s="535"/>
      <c r="S102" s="246" t="str">
        <f>IF(S100="","",VLOOKUP(S100,'シフト記号表（勤務時間帯）'!$C$6:$U$35,19,FALSE))</f>
        <v/>
      </c>
      <c r="T102" s="247" t="str">
        <f>IF(T100="","",VLOOKUP(T100,'シフト記号表（勤務時間帯）'!$C$6:$U$35,19,FALSE))</f>
        <v/>
      </c>
      <c r="U102" s="247" t="str">
        <f>IF(U100="","",VLOOKUP(U100,'シフト記号表（勤務時間帯）'!$C$6:$U$35,19,FALSE))</f>
        <v/>
      </c>
      <c r="V102" s="247" t="str">
        <f>IF(V100="","",VLOOKUP(V100,'シフト記号表（勤務時間帯）'!$C$6:$U$35,19,FALSE))</f>
        <v/>
      </c>
      <c r="W102" s="247" t="str">
        <f>IF(W100="","",VLOOKUP(W100,'シフト記号表（勤務時間帯）'!$C$6:$U$35,19,FALSE))</f>
        <v/>
      </c>
      <c r="X102" s="247" t="str">
        <f>IF(X100="","",VLOOKUP(X100,'シフト記号表（勤務時間帯）'!$C$6:$U$35,19,FALSE))</f>
        <v/>
      </c>
      <c r="Y102" s="248" t="str">
        <f>IF(Y100="","",VLOOKUP(Y100,'シフト記号表（勤務時間帯）'!$C$6:$U$35,19,FALSE))</f>
        <v/>
      </c>
      <c r="Z102" s="246" t="str">
        <f>IF(Z100="","",VLOOKUP(Z100,'シフト記号表（勤務時間帯）'!$C$6:$U$35,19,FALSE))</f>
        <v/>
      </c>
      <c r="AA102" s="247" t="str">
        <f>IF(AA100="","",VLOOKUP(AA100,'シフト記号表（勤務時間帯）'!$C$6:$U$35,19,FALSE))</f>
        <v/>
      </c>
      <c r="AB102" s="247" t="str">
        <f>IF(AB100="","",VLOOKUP(AB100,'シフト記号表（勤務時間帯）'!$C$6:$U$35,19,FALSE))</f>
        <v/>
      </c>
      <c r="AC102" s="247" t="str">
        <f>IF(AC100="","",VLOOKUP(AC100,'シフト記号表（勤務時間帯）'!$C$6:$U$35,19,FALSE))</f>
        <v/>
      </c>
      <c r="AD102" s="247" t="str">
        <f>IF(AD100="","",VLOOKUP(AD100,'シフト記号表（勤務時間帯）'!$C$6:$U$35,19,FALSE))</f>
        <v/>
      </c>
      <c r="AE102" s="247" t="str">
        <f>IF(AE100="","",VLOOKUP(AE100,'シフト記号表（勤務時間帯）'!$C$6:$U$35,19,FALSE))</f>
        <v/>
      </c>
      <c r="AF102" s="248" t="str">
        <f>IF(AF100="","",VLOOKUP(AF100,'シフト記号表（勤務時間帯）'!$C$6:$U$35,19,FALSE))</f>
        <v/>
      </c>
      <c r="AG102" s="246" t="str">
        <f>IF(AG100="","",VLOOKUP(AG100,'シフト記号表（勤務時間帯）'!$C$6:$U$35,19,FALSE))</f>
        <v/>
      </c>
      <c r="AH102" s="247" t="str">
        <f>IF(AH100="","",VLOOKUP(AH100,'シフト記号表（勤務時間帯）'!$C$6:$U$35,19,FALSE))</f>
        <v/>
      </c>
      <c r="AI102" s="247" t="str">
        <f>IF(AI100="","",VLOOKUP(AI100,'シフト記号表（勤務時間帯）'!$C$6:$U$35,19,FALSE))</f>
        <v/>
      </c>
      <c r="AJ102" s="247" t="str">
        <f>IF(AJ100="","",VLOOKUP(AJ100,'シフト記号表（勤務時間帯）'!$C$6:$U$35,19,FALSE))</f>
        <v/>
      </c>
      <c r="AK102" s="247" t="str">
        <f>IF(AK100="","",VLOOKUP(AK100,'シフト記号表（勤務時間帯）'!$C$6:$U$35,19,FALSE))</f>
        <v/>
      </c>
      <c r="AL102" s="247" t="str">
        <f>IF(AL100="","",VLOOKUP(AL100,'シフト記号表（勤務時間帯）'!$C$6:$U$35,19,FALSE))</f>
        <v/>
      </c>
      <c r="AM102" s="248" t="str">
        <f>IF(AM100="","",VLOOKUP(AM100,'シフト記号表（勤務時間帯）'!$C$6:$U$35,19,FALSE))</f>
        <v/>
      </c>
      <c r="AN102" s="246" t="str">
        <f>IF(AN100="","",VLOOKUP(AN100,'シフト記号表（勤務時間帯）'!$C$6:$U$35,19,FALSE))</f>
        <v/>
      </c>
      <c r="AO102" s="247" t="str">
        <f>IF(AO100="","",VLOOKUP(AO100,'シフト記号表（勤務時間帯）'!$C$6:$U$35,19,FALSE))</f>
        <v/>
      </c>
      <c r="AP102" s="247" t="str">
        <f>IF(AP100="","",VLOOKUP(AP100,'シフト記号表（勤務時間帯）'!$C$6:$U$35,19,FALSE))</f>
        <v/>
      </c>
      <c r="AQ102" s="247" t="str">
        <f>IF(AQ100="","",VLOOKUP(AQ100,'シフト記号表（勤務時間帯）'!$C$6:$U$35,19,FALSE))</f>
        <v/>
      </c>
      <c r="AR102" s="247" t="str">
        <f>IF(AR100="","",VLOOKUP(AR100,'シフト記号表（勤務時間帯）'!$C$6:$U$35,19,FALSE))</f>
        <v/>
      </c>
      <c r="AS102" s="247" t="str">
        <f>IF(AS100="","",VLOOKUP(AS100,'シフト記号表（勤務時間帯）'!$C$6:$U$35,19,FALSE))</f>
        <v/>
      </c>
      <c r="AT102" s="248" t="str">
        <f>IF(AT100="","",VLOOKUP(AT100,'シフト記号表（勤務時間帯）'!$C$6:$U$35,19,FALSE))</f>
        <v/>
      </c>
      <c r="AU102" s="246" t="str">
        <f>IF(AU100="","",VLOOKUP(AU100,'シフト記号表（勤務時間帯）'!$C$6:$U$35,19,FALSE))</f>
        <v/>
      </c>
      <c r="AV102" s="247" t="str">
        <f>IF(AV100="","",VLOOKUP(AV100,'シフト記号表（勤務時間帯）'!$C$6:$U$35,19,FALSE))</f>
        <v/>
      </c>
      <c r="AW102" s="247" t="str">
        <f>IF(AW100="","",VLOOKUP(AW100,'シフト記号表（勤務時間帯）'!$C$6:$U$35,19,FALSE))</f>
        <v/>
      </c>
      <c r="AX102" s="536">
        <f>IF($BB$3="４週",SUM(S102:AT102),IF($BB$3="暦月",SUM(S102:AW102),""))</f>
        <v>0</v>
      </c>
      <c r="AY102" s="537"/>
      <c r="AZ102" s="538">
        <f>IF($BB$3="４週",AX102/4,IF($BB$3="暦月",'通所型サービス（100名）'!AX102/('通所型サービス（100名）'!$BB$8/7),""))</f>
        <v>0</v>
      </c>
      <c r="BA102" s="539"/>
      <c r="BB102" s="581"/>
      <c r="BC102" s="556"/>
      <c r="BD102" s="556"/>
      <c r="BE102" s="556"/>
      <c r="BF102" s="557"/>
    </row>
    <row r="103" spans="2:58" ht="20.25" customHeight="1">
      <c r="B103" s="459">
        <f>B100+1</f>
        <v>28</v>
      </c>
      <c r="C103" s="540"/>
      <c r="D103" s="541"/>
      <c r="E103" s="542"/>
      <c r="F103" s="249"/>
      <c r="G103" s="549"/>
      <c r="H103" s="551"/>
      <c r="I103" s="475"/>
      <c r="J103" s="475"/>
      <c r="K103" s="476"/>
      <c r="L103" s="552"/>
      <c r="M103" s="553"/>
      <c r="N103" s="553"/>
      <c r="O103" s="554"/>
      <c r="P103" s="558" t="s">
        <v>137</v>
      </c>
      <c r="Q103" s="559"/>
      <c r="R103" s="560"/>
      <c r="S103" s="292"/>
      <c r="T103" s="293"/>
      <c r="U103" s="293"/>
      <c r="V103" s="293"/>
      <c r="W103" s="293"/>
      <c r="X103" s="293"/>
      <c r="Y103" s="294"/>
      <c r="Z103" s="292"/>
      <c r="AA103" s="293"/>
      <c r="AB103" s="293"/>
      <c r="AC103" s="293"/>
      <c r="AD103" s="293"/>
      <c r="AE103" s="293"/>
      <c r="AF103" s="294"/>
      <c r="AG103" s="292"/>
      <c r="AH103" s="293"/>
      <c r="AI103" s="293"/>
      <c r="AJ103" s="293"/>
      <c r="AK103" s="293"/>
      <c r="AL103" s="293"/>
      <c r="AM103" s="294"/>
      <c r="AN103" s="292"/>
      <c r="AO103" s="293"/>
      <c r="AP103" s="293"/>
      <c r="AQ103" s="293"/>
      <c r="AR103" s="293"/>
      <c r="AS103" s="293"/>
      <c r="AT103" s="294"/>
      <c r="AU103" s="292"/>
      <c r="AV103" s="293"/>
      <c r="AW103" s="293"/>
      <c r="AX103" s="624"/>
      <c r="AY103" s="625"/>
      <c r="AZ103" s="626"/>
      <c r="BA103" s="627"/>
      <c r="BB103" s="579"/>
      <c r="BC103" s="553"/>
      <c r="BD103" s="553"/>
      <c r="BE103" s="553"/>
      <c r="BF103" s="554"/>
    </row>
    <row r="104" spans="2:58" ht="20.25" customHeight="1">
      <c r="B104" s="459"/>
      <c r="C104" s="543"/>
      <c r="D104" s="544"/>
      <c r="E104" s="545"/>
      <c r="F104" s="241"/>
      <c r="G104" s="470"/>
      <c r="H104" s="474"/>
      <c r="I104" s="475"/>
      <c r="J104" s="475"/>
      <c r="K104" s="476"/>
      <c r="L104" s="480"/>
      <c r="M104" s="481"/>
      <c r="N104" s="481"/>
      <c r="O104" s="482"/>
      <c r="P104" s="526" t="s">
        <v>138</v>
      </c>
      <c r="Q104" s="527"/>
      <c r="R104" s="528"/>
      <c r="S104" s="242" t="str">
        <f>IF(S103="","",VLOOKUP(S103,'シフト記号表（勤務時間帯）'!$C$6:$K$35,9,FALSE))</f>
        <v/>
      </c>
      <c r="T104" s="243" t="str">
        <f>IF(T103="","",VLOOKUP(T103,'シフト記号表（勤務時間帯）'!$C$6:$K$35,9,FALSE))</f>
        <v/>
      </c>
      <c r="U104" s="243" t="str">
        <f>IF(U103="","",VLOOKUP(U103,'シフト記号表（勤務時間帯）'!$C$6:$K$35,9,FALSE))</f>
        <v/>
      </c>
      <c r="V104" s="243" t="str">
        <f>IF(V103="","",VLOOKUP(V103,'シフト記号表（勤務時間帯）'!$C$6:$K$35,9,FALSE))</f>
        <v/>
      </c>
      <c r="W104" s="243" t="str">
        <f>IF(W103="","",VLOOKUP(W103,'シフト記号表（勤務時間帯）'!$C$6:$K$35,9,FALSE))</f>
        <v/>
      </c>
      <c r="X104" s="243" t="str">
        <f>IF(X103="","",VLOOKUP(X103,'シフト記号表（勤務時間帯）'!$C$6:$K$35,9,FALSE))</f>
        <v/>
      </c>
      <c r="Y104" s="244" t="str">
        <f>IF(Y103="","",VLOOKUP(Y103,'シフト記号表（勤務時間帯）'!$C$6:$K$35,9,FALSE))</f>
        <v/>
      </c>
      <c r="Z104" s="242" t="str">
        <f>IF(Z103="","",VLOOKUP(Z103,'シフト記号表（勤務時間帯）'!$C$6:$K$35,9,FALSE))</f>
        <v/>
      </c>
      <c r="AA104" s="243" t="str">
        <f>IF(AA103="","",VLOOKUP(AA103,'シフト記号表（勤務時間帯）'!$C$6:$K$35,9,FALSE))</f>
        <v/>
      </c>
      <c r="AB104" s="243" t="str">
        <f>IF(AB103="","",VLOOKUP(AB103,'シフト記号表（勤務時間帯）'!$C$6:$K$35,9,FALSE))</f>
        <v/>
      </c>
      <c r="AC104" s="243" t="str">
        <f>IF(AC103="","",VLOOKUP(AC103,'シフト記号表（勤務時間帯）'!$C$6:$K$35,9,FALSE))</f>
        <v/>
      </c>
      <c r="AD104" s="243" t="str">
        <f>IF(AD103="","",VLOOKUP(AD103,'シフト記号表（勤務時間帯）'!$C$6:$K$35,9,FALSE))</f>
        <v/>
      </c>
      <c r="AE104" s="243" t="str">
        <f>IF(AE103="","",VLOOKUP(AE103,'シフト記号表（勤務時間帯）'!$C$6:$K$35,9,FALSE))</f>
        <v/>
      </c>
      <c r="AF104" s="244" t="str">
        <f>IF(AF103="","",VLOOKUP(AF103,'シフト記号表（勤務時間帯）'!$C$6:$K$35,9,FALSE))</f>
        <v/>
      </c>
      <c r="AG104" s="242" t="str">
        <f>IF(AG103="","",VLOOKUP(AG103,'シフト記号表（勤務時間帯）'!$C$6:$K$35,9,FALSE))</f>
        <v/>
      </c>
      <c r="AH104" s="243" t="str">
        <f>IF(AH103="","",VLOOKUP(AH103,'シフト記号表（勤務時間帯）'!$C$6:$K$35,9,FALSE))</f>
        <v/>
      </c>
      <c r="AI104" s="243" t="str">
        <f>IF(AI103="","",VLOOKUP(AI103,'シフト記号表（勤務時間帯）'!$C$6:$K$35,9,FALSE))</f>
        <v/>
      </c>
      <c r="AJ104" s="243" t="str">
        <f>IF(AJ103="","",VLOOKUP(AJ103,'シフト記号表（勤務時間帯）'!$C$6:$K$35,9,FALSE))</f>
        <v/>
      </c>
      <c r="AK104" s="243" t="str">
        <f>IF(AK103="","",VLOOKUP(AK103,'シフト記号表（勤務時間帯）'!$C$6:$K$35,9,FALSE))</f>
        <v/>
      </c>
      <c r="AL104" s="243" t="str">
        <f>IF(AL103="","",VLOOKUP(AL103,'シフト記号表（勤務時間帯）'!$C$6:$K$35,9,FALSE))</f>
        <v/>
      </c>
      <c r="AM104" s="244" t="str">
        <f>IF(AM103="","",VLOOKUP(AM103,'シフト記号表（勤務時間帯）'!$C$6:$K$35,9,FALSE))</f>
        <v/>
      </c>
      <c r="AN104" s="242" t="str">
        <f>IF(AN103="","",VLOOKUP(AN103,'シフト記号表（勤務時間帯）'!$C$6:$K$35,9,FALSE))</f>
        <v/>
      </c>
      <c r="AO104" s="243" t="str">
        <f>IF(AO103="","",VLOOKUP(AO103,'シフト記号表（勤務時間帯）'!$C$6:$K$35,9,FALSE))</f>
        <v/>
      </c>
      <c r="AP104" s="243" t="str">
        <f>IF(AP103="","",VLOOKUP(AP103,'シフト記号表（勤務時間帯）'!$C$6:$K$35,9,FALSE))</f>
        <v/>
      </c>
      <c r="AQ104" s="243" t="str">
        <f>IF(AQ103="","",VLOOKUP(AQ103,'シフト記号表（勤務時間帯）'!$C$6:$K$35,9,FALSE))</f>
        <v/>
      </c>
      <c r="AR104" s="243" t="str">
        <f>IF(AR103="","",VLOOKUP(AR103,'シフト記号表（勤務時間帯）'!$C$6:$K$35,9,FALSE))</f>
        <v/>
      </c>
      <c r="AS104" s="243" t="str">
        <f>IF(AS103="","",VLOOKUP(AS103,'シフト記号表（勤務時間帯）'!$C$6:$K$35,9,FALSE))</f>
        <v/>
      </c>
      <c r="AT104" s="244" t="str">
        <f>IF(AT103="","",VLOOKUP(AT103,'シフト記号表（勤務時間帯）'!$C$6:$K$35,9,FALSE))</f>
        <v/>
      </c>
      <c r="AU104" s="242" t="str">
        <f>IF(AU103="","",VLOOKUP(AU103,'シフト記号表（勤務時間帯）'!$C$6:$K$35,9,FALSE))</f>
        <v/>
      </c>
      <c r="AV104" s="243" t="str">
        <f>IF(AV103="","",VLOOKUP(AV103,'シフト記号表（勤務時間帯）'!$C$6:$K$35,9,FALSE))</f>
        <v/>
      </c>
      <c r="AW104" s="243" t="str">
        <f>IF(AW103="","",VLOOKUP(AW103,'シフト記号表（勤務時間帯）'!$C$6:$K$35,9,FALSE))</f>
        <v/>
      </c>
      <c r="AX104" s="529">
        <f>IF($BB$3="４週",SUM(S104:AT104),IF($BB$3="暦月",SUM(S104:AW104),""))</f>
        <v>0</v>
      </c>
      <c r="AY104" s="530"/>
      <c r="AZ104" s="531">
        <f>IF($BB$3="４週",AX104/4,IF($BB$3="暦月",'通所型サービス（100名）'!AX104/('通所型サービス（100名）'!$BB$8/7),""))</f>
        <v>0</v>
      </c>
      <c r="BA104" s="532"/>
      <c r="BB104" s="580"/>
      <c r="BC104" s="481"/>
      <c r="BD104" s="481"/>
      <c r="BE104" s="481"/>
      <c r="BF104" s="482"/>
    </row>
    <row r="105" spans="2:58" ht="20.25" customHeight="1">
      <c r="B105" s="459"/>
      <c r="C105" s="546"/>
      <c r="D105" s="547"/>
      <c r="E105" s="548"/>
      <c r="F105" s="295">
        <f>C103</f>
        <v>0</v>
      </c>
      <c r="G105" s="550"/>
      <c r="H105" s="474"/>
      <c r="I105" s="475"/>
      <c r="J105" s="475"/>
      <c r="K105" s="476"/>
      <c r="L105" s="555"/>
      <c r="M105" s="556"/>
      <c r="N105" s="556"/>
      <c r="O105" s="557"/>
      <c r="P105" s="533" t="s">
        <v>139</v>
      </c>
      <c r="Q105" s="534"/>
      <c r="R105" s="535"/>
      <c r="S105" s="246" t="str">
        <f>IF(S103="","",VLOOKUP(S103,'シフト記号表（勤務時間帯）'!$C$6:$U$35,19,FALSE))</f>
        <v/>
      </c>
      <c r="T105" s="247" t="str">
        <f>IF(T103="","",VLOOKUP(T103,'シフト記号表（勤務時間帯）'!$C$6:$U$35,19,FALSE))</f>
        <v/>
      </c>
      <c r="U105" s="247" t="str">
        <f>IF(U103="","",VLOOKUP(U103,'シフト記号表（勤務時間帯）'!$C$6:$U$35,19,FALSE))</f>
        <v/>
      </c>
      <c r="V105" s="247" t="str">
        <f>IF(V103="","",VLOOKUP(V103,'シフト記号表（勤務時間帯）'!$C$6:$U$35,19,FALSE))</f>
        <v/>
      </c>
      <c r="W105" s="247" t="str">
        <f>IF(W103="","",VLOOKUP(W103,'シフト記号表（勤務時間帯）'!$C$6:$U$35,19,FALSE))</f>
        <v/>
      </c>
      <c r="X105" s="247" t="str">
        <f>IF(X103="","",VLOOKUP(X103,'シフト記号表（勤務時間帯）'!$C$6:$U$35,19,FALSE))</f>
        <v/>
      </c>
      <c r="Y105" s="248" t="str">
        <f>IF(Y103="","",VLOOKUP(Y103,'シフト記号表（勤務時間帯）'!$C$6:$U$35,19,FALSE))</f>
        <v/>
      </c>
      <c r="Z105" s="246" t="str">
        <f>IF(Z103="","",VLOOKUP(Z103,'シフト記号表（勤務時間帯）'!$C$6:$U$35,19,FALSE))</f>
        <v/>
      </c>
      <c r="AA105" s="247" t="str">
        <f>IF(AA103="","",VLOOKUP(AA103,'シフト記号表（勤務時間帯）'!$C$6:$U$35,19,FALSE))</f>
        <v/>
      </c>
      <c r="AB105" s="247" t="str">
        <f>IF(AB103="","",VLOOKUP(AB103,'シフト記号表（勤務時間帯）'!$C$6:$U$35,19,FALSE))</f>
        <v/>
      </c>
      <c r="AC105" s="247" t="str">
        <f>IF(AC103="","",VLOOKUP(AC103,'シフト記号表（勤務時間帯）'!$C$6:$U$35,19,FALSE))</f>
        <v/>
      </c>
      <c r="AD105" s="247" t="str">
        <f>IF(AD103="","",VLOOKUP(AD103,'シフト記号表（勤務時間帯）'!$C$6:$U$35,19,FALSE))</f>
        <v/>
      </c>
      <c r="AE105" s="247" t="str">
        <f>IF(AE103="","",VLOOKUP(AE103,'シフト記号表（勤務時間帯）'!$C$6:$U$35,19,FALSE))</f>
        <v/>
      </c>
      <c r="AF105" s="248" t="str">
        <f>IF(AF103="","",VLOOKUP(AF103,'シフト記号表（勤務時間帯）'!$C$6:$U$35,19,FALSE))</f>
        <v/>
      </c>
      <c r="AG105" s="246" t="str">
        <f>IF(AG103="","",VLOOKUP(AG103,'シフト記号表（勤務時間帯）'!$C$6:$U$35,19,FALSE))</f>
        <v/>
      </c>
      <c r="AH105" s="247" t="str">
        <f>IF(AH103="","",VLOOKUP(AH103,'シフト記号表（勤務時間帯）'!$C$6:$U$35,19,FALSE))</f>
        <v/>
      </c>
      <c r="AI105" s="247" t="str">
        <f>IF(AI103="","",VLOOKUP(AI103,'シフト記号表（勤務時間帯）'!$C$6:$U$35,19,FALSE))</f>
        <v/>
      </c>
      <c r="AJ105" s="247" t="str">
        <f>IF(AJ103="","",VLOOKUP(AJ103,'シフト記号表（勤務時間帯）'!$C$6:$U$35,19,FALSE))</f>
        <v/>
      </c>
      <c r="AK105" s="247" t="str">
        <f>IF(AK103="","",VLOOKUP(AK103,'シフト記号表（勤務時間帯）'!$C$6:$U$35,19,FALSE))</f>
        <v/>
      </c>
      <c r="AL105" s="247" t="str">
        <f>IF(AL103="","",VLOOKUP(AL103,'シフト記号表（勤務時間帯）'!$C$6:$U$35,19,FALSE))</f>
        <v/>
      </c>
      <c r="AM105" s="248" t="str">
        <f>IF(AM103="","",VLOOKUP(AM103,'シフト記号表（勤務時間帯）'!$C$6:$U$35,19,FALSE))</f>
        <v/>
      </c>
      <c r="AN105" s="246" t="str">
        <f>IF(AN103="","",VLOOKUP(AN103,'シフト記号表（勤務時間帯）'!$C$6:$U$35,19,FALSE))</f>
        <v/>
      </c>
      <c r="AO105" s="247" t="str">
        <f>IF(AO103="","",VLOOKUP(AO103,'シフト記号表（勤務時間帯）'!$C$6:$U$35,19,FALSE))</f>
        <v/>
      </c>
      <c r="AP105" s="247" t="str">
        <f>IF(AP103="","",VLOOKUP(AP103,'シフト記号表（勤務時間帯）'!$C$6:$U$35,19,FALSE))</f>
        <v/>
      </c>
      <c r="AQ105" s="247" t="str">
        <f>IF(AQ103="","",VLOOKUP(AQ103,'シフト記号表（勤務時間帯）'!$C$6:$U$35,19,FALSE))</f>
        <v/>
      </c>
      <c r="AR105" s="247" t="str">
        <f>IF(AR103="","",VLOOKUP(AR103,'シフト記号表（勤務時間帯）'!$C$6:$U$35,19,FALSE))</f>
        <v/>
      </c>
      <c r="AS105" s="247" t="str">
        <f>IF(AS103="","",VLOOKUP(AS103,'シフト記号表（勤務時間帯）'!$C$6:$U$35,19,FALSE))</f>
        <v/>
      </c>
      <c r="AT105" s="248" t="str">
        <f>IF(AT103="","",VLOOKUP(AT103,'シフト記号表（勤務時間帯）'!$C$6:$U$35,19,FALSE))</f>
        <v/>
      </c>
      <c r="AU105" s="246" t="str">
        <f>IF(AU103="","",VLOOKUP(AU103,'シフト記号表（勤務時間帯）'!$C$6:$U$35,19,FALSE))</f>
        <v/>
      </c>
      <c r="AV105" s="247" t="str">
        <f>IF(AV103="","",VLOOKUP(AV103,'シフト記号表（勤務時間帯）'!$C$6:$U$35,19,FALSE))</f>
        <v/>
      </c>
      <c r="AW105" s="247" t="str">
        <f>IF(AW103="","",VLOOKUP(AW103,'シフト記号表（勤務時間帯）'!$C$6:$U$35,19,FALSE))</f>
        <v/>
      </c>
      <c r="AX105" s="536">
        <f>IF($BB$3="４週",SUM(S105:AT105),IF($BB$3="暦月",SUM(S105:AW105),""))</f>
        <v>0</v>
      </c>
      <c r="AY105" s="537"/>
      <c r="AZ105" s="538">
        <f>IF($BB$3="４週",AX105/4,IF($BB$3="暦月",'通所型サービス（100名）'!AX105/('通所型サービス（100名）'!$BB$8/7),""))</f>
        <v>0</v>
      </c>
      <c r="BA105" s="539"/>
      <c r="BB105" s="581"/>
      <c r="BC105" s="556"/>
      <c r="BD105" s="556"/>
      <c r="BE105" s="556"/>
      <c r="BF105" s="557"/>
    </row>
    <row r="106" spans="2:58" ht="20.25" customHeight="1">
      <c r="B106" s="459">
        <f>B103+1</f>
        <v>29</v>
      </c>
      <c r="C106" s="540"/>
      <c r="D106" s="541"/>
      <c r="E106" s="542"/>
      <c r="F106" s="249"/>
      <c r="G106" s="549"/>
      <c r="H106" s="551"/>
      <c r="I106" s="475"/>
      <c r="J106" s="475"/>
      <c r="K106" s="476"/>
      <c r="L106" s="552"/>
      <c r="M106" s="553"/>
      <c r="N106" s="553"/>
      <c r="O106" s="554"/>
      <c r="P106" s="558" t="s">
        <v>137</v>
      </c>
      <c r="Q106" s="559"/>
      <c r="R106" s="560"/>
      <c r="S106" s="292"/>
      <c r="T106" s="293"/>
      <c r="U106" s="293"/>
      <c r="V106" s="293"/>
      <c r="W106" s="293"/>
      <c r="X106" s="293"/>
      <c r="Y106" s="294"/>
      <c r="Z106" s="292"/>
      <c r="AA106" s="293"/>
      <c r="AB106" s="293"/>
      <c r="AC106" s="293"/>
      <c r="AD106" s="293"/>
      <c r="AE106" s="293"/>
      <c r="AF106" s="294"/>
      <c r="AG106" s="292"/>
      <c r="AH106" s="293"/>
      <c r="AI106" s="293"/>
      <c r="AJ106" s="293"/>
      <c r="AK106" s="293"/>
      <c r="AL106" s="293"/>
      <c r="AM106" s="294"/>
      <c r="AN106" s="292"/>
      <c r="AO106" s="293"/>
      <c r="AP106" s="293"/>
      <c r="AQ106" s="293"/>
      <c r="AR106" s="293"/>
      <c r="AS106" s="293"/>
      <c r="AT106" s="294"/>
      <c r="AU106" s="292"/>
      <c r="AV106" s="293"/>
      <c r="AW106" s="293"/>
      <c r="AX106" s="624"/>
      <c r="AY106" s="625"/>
      <c r="AZ106" s="626"/>
      <c r="BA106" s="627"/>
      <c r="BB106" s="579"/>
      <c r="BC106" s="553"/>
      <c r="BD106" s="553"/>
      <c r="BE106" s="553"/>
      <c r="BF106" s="554"/>
    </row>
    <row r="107" spans="2:58" ht="20.25" customHeight="1">
      <c r="B107" s="459"/>
      <c r="C107" s="543"/>
      <c r="D107" s="544"/>
      <c r="E107" s="545"/>
      <c r="F107" s="241"/>
      <c r="G107" s="470"/>
      <c r="H107" s="474"/>
      <c r="I107" s="475"/>
      <c r="J107" s="475"/>
      <c r="K107" s="476"/>
      <c r="L107" s="480"/>
      <c r="M107" s="481"/>
      <c r="N107" s="481"/>
      <c r="O107" s="482"/>
      <c r="P107" s="526" t="s">
        <v>138</v>
      </c>
      <c r="Q107" s="527"/>
      <c r="R107" s="528"/>
      <c r="S107" s="242" t="str">
        <f>IF(S106="","",VLOOKUP(S106,'シフト記号表（勤務時間帯）'!$C$6:$K$35,9,FALSE))</f>
        <v/>
      </c>
      <c r="T107" s="243" t="str">
        <f>IF(T106="","",VLOOKUP(T106,'シフト記号表（勤務時間帯）'!$C$6:$K$35,9,FALSE))</f>
        <v/>
      </c>
      <c r="U107" s="243" t="str">
        <f>IF(U106="","",VLOOKUP(U106,'シフト記号表（勤務時間帯）'!$C$6:$K$35,9,FALSE))</f>
        <v/>
      </c>
      <c r="V107" s="243" t="str">
        <f>IF(V106="","",VLOOKUP(V106,'シフト記号表（勤務時間帯）'!$C$6:$K$35,9,FALSE))</f>
        <v/>
      </c>
      <c r="W107" s="243" t="str">
        <f>IF(W106="","",VLOOKUP(W106,'シフト記号表（勤務時間帯）'!$C$6:$K$35,9,FALSE))</f>
        <v/>
      </c>
      <c r="X107" s="243" t="str">
        <f>IF(X106="","",VLOOKUP(X106,'シフト記号表（勤務時間帯）'!$C$6:$K$35,9,FALSE))</f>
        <v/>
      </c>
      <c r="Y107" s="244" t="str">
        <f>IF(Y106="","",VLOOKUP(Y106,'シフト記号表（勤務時間帯）'!$C$6:$K$35,9,FALSE))</f>
        <v/>
      </c>
      <c r="Z107" s="242" t="str">
        <f>IF(Z106="","",VLOOKUP(Z106,'シフト記号表（勤務時間帯）'!$C$6:$K$35,9,FALSE))</f>
        <v/>
      </c>
      <c r="AA107" s="243" t="str">
        <f>IF(AA106="","",VLOOKUP(AA106,'シフト記号表（勤務時間帯）'!$C$6:$K$35,9,FALSE))</f>
        <v/>
      </c>
      <c r="AB107" s="243" t="str">
        <f>IF(AB106="","",VLOOKUP(AB106,'シフト記号表（勤務時間帯）'!$C$6:$K$35,9,FALSE))</f>
        <v/>
      </c>
      <c r="AC107" s="243" t="str">
        <f>IF(AC106="","",VLOOKUP(AC106,'シフト記号表（勤務時間帯）'!$C$6:$K$35,9,FALSE))</f>
        <v/>
      </c>
      <c r="AD107" s="243" t="str">
        <f>IF(AD106="","",VLOOKUP(AD106,'シフト記号表（勤務時間帯）'!$C$6:$K$35,9,FALSE))</f>
        <v/>
      </c>
      <c r="AE107" s="243" t="str">
        <f>IF(AE106="","",VLOOKUP(AE106,'シフト記号表（勤務時間帯）'!$C$6:$K$35,9,FALSE))</f>
        <v/>
      </c>
      <c r="AF107" s="244" t="str">
        <f>IF(AF106="","",VLOOKUP(AF106,'シフト記号表（勤務時間帯）'!$C$6:$K$35,9,FALSE))</f>
        <v/>
      </c>
      <c r="AG107" s="242" t="str">
        <f>IF(AG106="","",VLOOKUP(AG106,'シフト記号表（勤務時間帯）'!$C$6:$K$35,9,FALSE))</f>
        <v/>
      </c>
      <c r="AH107" s="243" t="str">
        <f>IF(AH106="","",VLOOKUP(AH106,'シフト記号表（勤務時間帯）'!$C$6:$K$35,9,FALSE))</f>
        <v/>
      </c>
      <c r="AI107" s="243" t="str">
        <f>IF(AI106="","",VLOOKUP(AI106,'シフト記号表（勤務時間帯）'!$C$6:$K$35,9,FALSE))</f>
        <v/>
      </c>
      <c r="AJ107" s="243" t="str">
        <f>IF(AJ106="","",VLOOKUP(AJ106,'シフト記号表（勤務時間帯）'!$C$6:$K$35,9,FALSE))</f>
        <v/>
      </c>
      <c r="AK107" s="243" t="str">
        <f>IF(AK106="","",VLOOKUP(AK106,'シフト記号表（勤務時間帯）'!$C$6:$K$35,9,FALSE))</f>
        <v/>
      </c>
      <c r="AL107" s="243" t="str">
        <f>IF(AL106="","",VLOOKUP(AL106,'シフト記号表（勤務時間帯）'!$C$6:$K$35,9,FALSE))</f>
        <v/>
      </c>
      <c r="AM107" s="244" t="str">
        <f>IF(AM106="","",VLOOKUP(AM106,'シフト記号表（勤務時間帯）'!$C$6:$K$35,9,FALSE))</f>
        <v/>
      </c>
      <c r="AN107" s="242" t="str">
        <f>IF(AN106="","",VLOOKUP(AN106,'シフト記号表（勤務時間帯）'!$C$6:$K$35,9,FALSE))</f>
        <v/>
      </c>
      <c r="AO107" s="243" t="str">
        <f>IF(AO106="","",VLOOKUP(AO106,'シフト記号表（勤務時間帯）'!$C$6:$K$35,9,FALSE))</f>
        <v/>
      </c>
      <c r="AP107" s="243" t="str">
        <f>IF(AP106="","",VLOOKUP(AP106,'シフト記号表（勤務時間帯）'!$C$6:$K$35,9,FALSE))</f>
        <v/>
      </c>
      <c r="AQ107" s="243" t="str">
        <f>IF(AQ106="","",VLOOKUP(AQ106,'シフト記号表（勤務時間帯）'!$C$6:$K$35,9,FALSE))</f>
        <v/>
      </c>
      <c r="AR107" s="243" t="str">
        <f>IF(AR106="","",VLOOKUP(AR106,'シフト記号表（勤務時間帯）'!$C$6:$K$35,9,FALSE))</f>
        <v/>
      </c>
      <c r="AS107" s="243" t="str">
        <f>IF(AS106="","",VLOOKUP(AS106,'シフト記号表（勤務時間帯）'!$C$6:$K$35,9,FALSE))</f>
        <v/>
      </c>
      <c r="AT107" s="244" t="str">
        <f>IF(AT106="","",VLOOKUP(AT106,'シフト記号表（勤務時間帯）'!$C$6:$K$35,9,FALSE))</f>
        <v/>
      </c>
      <c r="AU107" s="242" t="str">
        <f>IF(AU106="","",VLOOKUP(AU106,'シフト記号表（勤務時間帯）'!$C$6:$K$35,9,FALSE))</f>
        <v/>
      </c>
      <c r="AV107" s="243" t="str">
        <f>IF(AV106="","",VLOOKUP(AV106,'シフト記号表（勤務時間帯）'!$C$6:$K$35,9,FALSE))</f>
        <v/>
      </c>
      <c r="AW107" s="243" t="str">
        <f>IF(AW106="","",VLOOKUP(AW106,'シフト記号表（勤務時間帯）'!$C$6:$K$35,9,FALSE))</f>
        <v/>
      </c>
      <c r="AX107" s="529">
        <f>IF($BB$3="４週",SUM(S107:AT107),IF($BB$3="暦月",SUM(S107:AW107),""))</f>
        <v>0</v>
      </c>
      <c r="AY107" s="530"/>
      <c r="AZ107" s="531">
        <f>IF($BB$3="４週",AX107/4,IF($BB$3="暦月",'通所型サービス（100名）'!AX107/('通所型サービス（100名）'!$BB$8/7),""))</f>
        <v>0</v>
      </c>
      <c r="BA107" s="532"/>
      <c r="BB107" s="580"/>
      <c r="BC107" s="481"/>
      <c r="BD107" s="481"/>
      <c r="BE107" s="481"/>
      <c r="BF107" s="482"/>
    </row>
    <row r="108" spans="2:58" ht="20.25" customHeight="1">
      <c r="B108" s="459"/>
      <c r="C108" s="546"/>
      <c r="D108" s="547"/>
      <c r="E108" s="548"/>
      <c r="F108" s="295">
        <f>C106</f>
        <v>0</v>
      </c>
      <c r="G108" s="550"/>
      <c r="H108" s="474"/>
      <c r="I108" s="475"/>
      <c r="J108" s="475"/>
      <c r="K108" s="476"/>
      <c r="L108" s="555"/>
      <c r="M108" s="556"/>
      <c r="N108" s="556"/>
      <c r="O108" s="557"/>
      <c r="P108" s="533" t="s">
        <v>139</v>
      </c>
      <c r="Q108" s="534"/>
      <c r="R108" s="535"/>
      <c r="S108" s="246" t="str">
        <f>IF(S106="","",VLOOKUP(S106,'シフト記号表（勤務時間帯）'!$C$6:$U$35,19,FALSE))</f>
        <v/>
      </c>
      <c r="T108" s="247" t="str">
        <f>IF(T106="","",VLOOKUP(T106,'シフト記号表（勤務時間帯）'!$C$6:$U$35,19,FALSE))</f>
        <v/>
      </c>
      <c r="U108" s="247" t="str">
        <f>IF(U106="","",VLOOKUP(U106,'シフト記号表（勤務時間帯）'!$C$6:$U$35,19,FALSE))</f>
        <v/>
      </c>
      <c r="V108" s="247" t="str">
        <f>IF(V106="","",VLOOKUP(V106,'シフト記号表（勤務時間帯）'!$C$6:$U$35,19,FALSE))</f>
        <v/>
      </c>
      <c r="W108" s="247" t="str">
        <f>IF(W106="","",VLOOKUP(W106,'シフト記号表（勤務時間帯）'!$C$6:$U$35,19,FALSE))</f>
        <v/>
      </c>
      <c r="X108" s="247" t="str">
        <f>IF(X106="","",VLOOKUP(X106,'シフト記号表（勤務時間帯）'!$C$6:$U$35,19,FALSE))</f>
        <v/>
      </c>
      <c r="Y108" s="248" t="str">
        <f>IF(Y106="","",VLOOKUP(Y106,'シフト記号表（勤務時間帯）'!$C$6:$U$35,19,FALSE))</f>
        <v/>
      </c>
      <c r="Z108" s="246" t="str">
        <f>IF(Z106="","",VLOOKUP(Z106,'シフト記号表（勤務時間帯）'!$C$6:$U$35,19,FALSE))</f>
        <v/>
      </c>
      <c r="AA108" s="247" t="str">
        <f>IF(AA106="","",VLOOKUP(AA106,'シフト記号表（勤務時間帯）'!$C$6:$U$35,19,FALSE))</f>
        <v/>
      </c>
      <c r="AB108" s="247" t="str">
        <f>IF(AB106="","",VLOOKUP(AB106,'シフト記号表（勤務時間帯）'!$C$6:$U$35,19,FALSE))</f>
        <v/>
      </c>
      <c r="AC108" s="247" t="str">
        <f>IF(AC106="","",VLOOKUP(AC106,'シフト記号表（勤務時間帯）'!$C$6:$U$35,19,FALSE))</f>
        <v/>
      </c>
      <c r="AD108" s="247" t="str">
        <f>IF(AD106="","",VLOOKUP(AD106,'シフト記号表（勤務時間帯）'!$C$6:$U$35,19,FALSE))</f>
        <v/>
      </c>
      <c r="AE108" s="247" t="str">
        <f>IF(AE106="","",VLOOKUP(AE106,'シフト記号表（勤務時間帯）'!$C$6:$U$35,19,FALSE))</f>
        <v/>
      </c>
      <c r="AF108" s="248" t="str">
        <f>IF(AF106="","",VLOOKUP(AF106,'シフト記号表（勤務時間帯）'!$C$6:$U$35,19,FALSE))</f>
        <v/>
      </c>
      <c r="AG108" s="246" t="str">
        <f>IF(AG106="","",VLOOKUP(AG106,'シフト記号表（勤務時間帯）'!$C$6:$U$35,19,FALSE))</f>
        <v/>
      </c>
      <c r="AH108" s="247" t="str">
        <f>IF(AH106="","",VLOOKUP(AH106,'シフト記号表（勤務時間帯）'!$C$6:$U$35,19,FALSE))</f>
        <v/>
      </c>
      <c r="AI108" s="247" t="str">
        <f>IF(AI106="","",VLOOKUP(AI106,'シフト記号表（勤務時間帯）'!$C$6:$U$35,19,FALSE))</f>
        <v/>
      </c>
      <c r="AJ108" s="247" t="str">
        <f>IF(AJ106="","",VLOOKUP(AJ106,'シフト記号表（勤務時間帯）'!$C$6:$U$35,19,FALSE))</f>
        <v/>
      </c>
      <c r="AK108" s="247" t="str">
        <f>IF(AK106="","",VLOOKUP(AK106,'シフト記号表（勤務時間帯）'!$C$6:$U$35,19,FALSE))</f>
        <v/>
      </c>
      <c r="AL108" s="247" t="str">
        <f>IF(AL106="","",VLOOKUP(AL106,'シフト記号表（勤務時間帯）'!$C$6:$U$35,19,FALSE))</f>
        <v/>
      </c>
      <c r="AM108" s="248" t="str">
        <f>IF(AM106="","",VLOOKUP(AM106,'シフト記号表（勤務時間帯）'!$C$6:$U$35,19,FALSE))</f>
        <v/>
      </c>
      <c r="AN108" s="246" t="str">
        <f>IF(AN106="","",VLOOKUP(AN106,'シフト記号表（勤務時間帯）'!$C$6:$U$35,19,FALSE))</f>
        <v/>
      </c>
      <c r="AO108" s="247" t="str">
        <f>IF(AO106="","",VLOOKUP(AO106,'シフト記号表（勤務時間帯）'!$C$6:$U$35,19,FALSE))</f>
        <v/>
      </c>
      <c r="AP108" s="247" t="str">
        <f>IF(AP106="","",VLOOKUP(AP106,'シフト記号表（勤務時間帯）'!$C$6:$U$35,19,FALSE))</f>
        <v/>
      </c>
      <c r="AQ108" s="247" t="str">
        <f>IF(AQ106="","",VLOOKUP(AQ106,'シフト記号表（勤務時間帯）'!$C$6:$U$35,19,FALSE))</f>
        <v/>
      </c>
      <c r="AR108" s="247" t="str">
        <f>IF(AR106="","",VLOOKUP(AR106,'シフト記号表（勤務時間帯）'!$C$6:$U$35,19,FALSE))</f>
        <v/>
      </c>
      <c r="AS108" s="247" t="str">
        <f>IF(AS106="","",VLOOKUP(AS106,'シフト記号表（勤務時間帯）'!$C$6:$U$35,19,FALSE))</f>
        <v/>
      </c>
      <c r="AT108" s="248" t="str">
        <f>IF(AT106="","",VLOOKUP(AT106,'シフト記号表（勤務時間帯）'!$C$6:$U$35,19,FALSE))</f>
        <v/>
      </c>
      <c r="AU108" s="246" t="str">
        <f>IF(AU106="","",VLOOKUP(AU106,'シフト記号表（勤務時間帯）'!$C$6:$U$35,19,FALSE))</f>
        <v/>
      </c>
      <c r="AV108" s="247" t="str">
        <f>IF(AV106="","",VLOOKUP(AV106,'シフト記号表（勤務時間帯）'!$C$6:$U$35,19,FALSE))</f>
        <v/>
      </c>
      <c r="AW108" s="247" t="str">
        <f>IF(AW106="","",VLOOKUP(AW106,'シフト記号表（勤務時間帯）'!$C$6:$U$35,19,FALSE))</f>
        <v/>
      </c>
      <c r="AX108" s="536">
        <f>IF($BB$3="４週",SUM(S108:AT108),IF($BB$3="暦月",SUM(S108:AW108),""))</f>
        <v>0</v>
      </c>
      <c r="AY108" s="537"/>
      <c r="AZ108" s="538">
        <f>IF($BB$3="４週",AX108/4,IF($BB$3="暦月",'通所型サービス（100名）'!AX108/('通所型サービス（100名）'!$BB$8/7),""))</f>
        <v>0</v>
      </c>
      <c r="BA108" s="539"/>
      <c r="BB108" s="581"/>
      <c r="BC108" s="556"/>
      <c r="BD108" s="556"/>
      <c r="BE108" s="556"/>
      <c r="BF108" s="557"/>
    </row>
    <row r="109" spans="2:58" ht="20.25" customHeight="1">
      <c r="B109" s="459">
        <f>B106+1</f>
        <v>30</v>
      </c>
      <c r="C109" s="540"/>
      <c r="D109" s="541"/>
      <c r="E109" s="542"/>
      <c r="F109" s="249"/>
      <c r="G109" s="549"/>
      <c r="H109" s="551"/>
      <c r="I109" s="475"/>
      <c r="J109" s="475"/>
      <c r="K109" s="476"/>
      <c r="L109" s="552"/>
      <c r="M109" s="553"/>
      <c r="N109" s="553"/>
      <c r="O109" s="554"/>
      <c r="P109" s="558" t="s">
        <v>137</v>
      </c>
      <c r="Q109" s="559"/>
      <c r="R109" s="560"/>
      <c r="S109" s="292"/>
      <c r="T109" s="293"/>
      <c r="U109" s="293"/>
      <c r="V109" s="293"/>
      <c r="W109" s="293"/>
      <c r="X109" s="293"/>
      <c r="Y109" s="294"/>
      <c r="Z109" s="292"/>
      <c r="AA109" s="293"/>
      <c r="AB109" s="293"/>
      <c r="AC109" s="293"/>
      <c r="AD109" s="293"/>
      <c r="AE109" s="293"/>
      <c r="AF109" s="294"/>
      <c r="AG109" s="292"/>
      <c r="AH109" s="293"/>
      <c r="AI109" s="293"/>
      <c r="AJ109" s="293"/>
      <c r="AK109" s="293"/>
      <c r="AL109" s="293"/>
      <c r="AM109" s="294"/>
      <c r="AN109" s="292"/>
      <c r="AO109" s="293"/>
      <c r="AP109" s="293"/>
      <c r="AQ109" s="293"/>
      <c r="AR109" s="293"/>
      <c r="AS109" s="293"/>
      <c r="AT109" s="294"/>
      <c r="AU109" s="292"/>
      <c r="AV109" s="293"/>
      <c r="AW109" s="293"/>
      <c r="AX109" s="624"/>
      <c r="AY109" s="625"/>
      <c r="AZ109" s="626"/>
      <c r="BA109" s="627"/>
      <c r="BB109" s="579"/>
      <c r="BC109" s="553"/>
      <c r="BD109" s="553"/>
      <c r="BE109" s="553"/>
      <c r="BF109" s="554"/>
    </row>
    <row r="110" spans="2:58" ht="20.25" customHeight="1">
      <c r="B110" s="459"/>
      <c r="C110" s="543"/>
      <c r="D110" s="544"/>
      <c r="E110" s="545"/>
      <c r="F110" s="241"/>
      <c r="G110" s="470"/>
      <c r="H110" s="474"/>
      <c r="I110" s="475"/>
      <c r="J110" s="475"/>
      <c r="K110" s="476"/>
      <c r="L110" s="480"/>
      <c r="M110" s="481"/>
      <c r="N110" s="481"/>
      <c r="O110" s="482"/>
      <c r="P110" s="526" t="s">
        <v>138</v>
      </c>
      <c r="Q110" s="527"/>
      <c r="R110" s="528"/>
      <c r="S110" s="242" t="str">
        <f>IF(S109="","",VLOOKUP(S109,'シフト記号表（勤務時間帯）'!$C$6:$K$35,9,FALSE))</f>
        <v/>
      </c>
      <c r="T110" s="243" t="str">
        <f>IF(T109="","",VLOOKUP(T109,'シフト記号表（勤務時間帯）'!$C$6:$K$35,9,FALSE))</f>
        <v/>
      </c>
      <c r="U110" s="243" t="str">
        <f>IF(U109="","",VLOOKUP(U109,'シフト記号表（勤務時間帯）'!$C$6:$K$35,9,FALSE))</f>
        <v/>
      </c>
      <c r="V110" s="243" t="str">
        <f>IF(V109="","",VLOOKUP(V109,'シフト記号表（勤務時間帯）'!$C$6:$K$35,9,FALSE))</f>
        <v/>
      </c>
      <c r="W110" s="243" t="str">
        <f>IF(W109="","",VLOOKUP(W109,'シフト記号表（勤務時間帯）'!$C$6:$K$35,9,FALSE))</f>
        <v/>
      </c>
      <c r="X110" s="243" t="str">
        <f>IF(X109="","",VLOOKUP(X109,'シフト記号表（勤務時間帯）'!$C$6:$K$35,9,FALSE))</f>
        <v/>
      </c>
      <c r="Y110" s="244" t="str">
        <f>IF(Y109="","",VLOOKUP(Y109,'シフト記号表（勤務時間帯）'!$C$6:$K$35,9,FALSE))</f>
        <v/>
      </c>
      <c r="Z110" s="242" t="str">
        <f>IF(Z109="","",VLOOKUP(Z109,'シフト記号表（勤務時間帯）'!$C$6:$K$35,9,FALSE))</f>
        <v/>
      </c>
      <c r="AA110" s="243" t="str">
        <f>IF(AA109="","",VLOOKUP(AA109,'シフト記号表（勤務時間帯）'!$C$6:$K$35,9,FALSE))</f>
        <v/>
      </c>
      <c r="AB110" s="243" t="str">
        <f>IF(AB109="","",VLOOKUP(AB109,'シフト記号表（勤務時間帯）'!$C$6:$K$35,9,FALSE))</f>
        <v/>
      </c>
      <c r="AC110" s="243" t="str">
        <f>IF(AC109="","",VLOOKUP(AC109,'シフト記号表（勤務時間帯）'!$C$6:$K$35,9,FALSE))</f>
        <v/>
      </c>
      <c r="AD110" s="243" t="str">
        <f>IF(AD109="","",VLOOKUP(AD109,'シフト記号表（勤務時間帯）'!$C$6:$K$35,9,FALSE))</f>
        <v/>
      </c>
      <c r="AE110" s="243" t="str">
        <f>IF(AE109="","",VLOOKUP(AE109,'シフト記号表（勤務時間帯）'!$C$6:$K$35,9,FALSE))</f>
        <v/>
      </c>
      <c r="AF110" s="244" t="str">
        <f>IF(AF109="","",VLOOKUP(AF109,'シフト記号表（勤務時間帯）'!$C$6:$K$35,9,FALSE))</f>
        <v/>
      </c>
      <c r="AG110" s="242" t="str">
        <f>IF(AG109="","",VLOOKUP(AG109,'シフト記号表（勤務時間帯）'!$C$6:$K$35,9,FALSE))</f>
        <v/>
      </c>
      <c r="AH110" s="243" t="str">
        <f>IF(AH109="","",VLOOKUP(AH109,'シフト記号表（勤務時間帯）'!$C$6:$K$35,9,FALSE))</f>
        <v/>
      </c>
      <c r="AI110" s="243" t="str">
        <f>IF(AI109="","",VLOOKUP(AI109,'シフト記号表（勤務時間帯）'!$C$6:$K$35,9,FALSE))</f>
        <v/>
      </c>
      <c r="AJ110" s="243" t="str">
        <f>IF(AJ109="","",VLOOKUP(AJ109,'シフト記号表（勤務時間帯）'!$C$6:$K$35,9,FALSE))</f>
        <v/>
      </c>
      <c r="AK110" s="243" t="str">
        <f>IF(AK109="","",VLOOKUP(AK109,'シフト記号表（勤務時間帯）'!$C$6:$K$35,9,FALSE))</f>
        <v/>
      </c>
      <c r="AL110" s="243" t="str">
        <f>IF(AL109="","",VLOOKUP(AL109,'シフト記号表（勤務時間帯）'!$C$6:$K$35,9,FALSE))</f>
        <v/>
      </c>
      <c r="AM110" s="244" t="str">
        <f>IF(AM109="","",VLOOKUP(AM109,'シフト記号表（勤務時間帯）'!$C$6:$K$35,9,FALSE))</f>
        <v/>
      </c>
      <c r="AN110" s="242" t="str">
        <f>IF(AN109="","",VLOOKUP(AN109,'シフト記号表（勤務時間帯）'!$C$6:$K$35,9,FALSE))</f>
        <v/>
      </c>
      <c r="AO110" s="243" t="str">
        <f>IF(AO109="","",VLOOKUP(AO109,'シフト記号表（勤務時間帯）'!$C$6:$K$35,9,FALSE))</f>
        <v/>
      </c>
      <c r="AP110" s="243" t="str">
        <f>IF(AP109="","",VLOOKUP(AP109,'シフト記号表（勤務時間帯）'!$C$6:$K$35,9,FALSE))</f>
        <v/>
      </c>
      <c r="AQ110" s="243" t="str">
        <f>IF(AQ109="","",VLOOKUP(AQ109,'シフト記号表（勤務時間帯）'!$C$6:$K$35,9,FALSE))</f>
        <v/>
      </c>
      <c r="AR110" s="243" t="str">
        <f>IF(AR109="","",VLOOKUP(AR109,'シフト記号表（勤務時間帯）'!$C$6:$K$35,9,FALSE))</f>
        <v/>
      </c>
      <c r="AS110" s="243" t="str">
        <f>IF(AS109="","",VLOOKUP(AS109,'シフト記号表（勤務時間帯）'!$C$6:$K$35,9,FALSE))</f>
        <v/>
      </c>
      <c r="AT110" s="244" t="str">
        <f>IF(AT109="","",VLOOKUP(AT109,'シフト記号表（勤務時間帯）'!$C$6:$K$35,9,FALSE))</f>
        <v/>
      </c>
      <c r="AU110" s="242" t="str">
        <f>IF(AU109="","",VLOOKUP(AU109,'シフト記号表（勤務時間帯）'!$C$6:$K$35,9,FALSE))</f>
        <v/>
      </c>
      <c r="AV110" s="243" t="str">
        <f>IF(AV109="","",VLOOKUP(AV109,'シフト記号表（勤務時間帯）'!$C$6:$K$35,9,FALSE))</f>
        <v/>
      </c>
      <c r="AW110" s="243" t="str">
        <f>IF(AW109="","",VLOOKUP(AW109,'シフト記号表（勤務時間帯）'!$C$6:$K$35,9,FALSE))</f>
        <v/>
      </c>
      <c r="AX110" s="529">
        <f>IF($BB$3="４週",SUM(S110:AT110),IF($BB$3="暦月",SUM(S110:AW110),""))</f>
        <v>0</v>
      </c>
      <c r="AY110" s="530"/>
      <c r="AZ110" s="531">
        <f>IF($BB$3="４週",AX110/4,IF($BB$3="暦月",'通所型サービス（100名）'!AX110/('通所型サービス（100名）'!$BB$8/7),""))</f>
        <v>0</v>
      </c>
      <c r="BA110" s="532"/>
      <c r="BB110" s="580"/>
      <c r="BC110" s="481"/>
      <c r="BD110" s="481"/>
      <c r="BE110" s="481"/>
      <c r="BF110" s="482"/>
    </row>
    <row r="111" spans="2:58" ht="20.25" customHeight="1">
      <c r="B111" s="459"/>
      <c r="C111" s="546"/>
      <c r="D111" s="547"/>
      <c r="E111" s="548"/>
      <c r="F111" s="295">
        <f>C109</f>
        <v>0</v>
      </c>
      <c r="G111" s="550"/>
      <c r="H111" s="474"/>
      <c r="I111" s="475"/>
      <c r="J111" s="475"/>
      <c r="K111" s="476"/>
      <c r="L111" s="555"/>
      <c r="M111" s="556"/>
      <c r="N111" s="556"/>
      <c r="O111" s="557"/>
      <c r="P111" s="533" t="s">
        <v>139</v>
      </c>
      <c r="Q111" s="534"/>
      <c r="R111" s="535"/>
      <c r="S111" s="246" t="str">
        <f>IF(S109="","",VLOOKUP(S109,'シフト記号表（勤務時間帯）'!$C$6:$U$35,19,FALSE))</f>
        <v/>
      </c>
      <c r="T111" s="247" t="str">
        <f>IF(T109="","",VLOOKUP(T109,'シフト記号表（勤務時間帯）'!$C$6:$U$35,19,FALSE))</f>
        <v/>
      </c>
      <c r="U111" s="247" t="str">
        <f>IF(U109="","",VLOOKUP(U109,'シフト記号表（勤務時間帯）'!$C$6:$U$35,19,FALSE))</f>
        <v/>
      </c>
      <c r="V111" s="247" t="str">
        <f>IF(V109="","",VLOOKUP(V109,'シフト記号表（勤務時間帯）'!$C$6:$U$35,19,FALSE))</f>
        <v/>
      </c>
      <c r="W111" s="247" t="str">
        <f>IF(W109="","",VLOOKUP(W109,'シフト記号表（勤務時間帯）'!$C$6:$U$35,19,FALSE))</f>
        <v/>
      </c>
      <c r="X111" s="247" t="str">
        <f>IF(X109="","",VLOOKUP(X109,'シフト記号表（勤務時間帯）'!$C$6:$U$35,19,FALSE))</f>
        <v/>
      </c>
      <c r="Y111" s="248" t="str">
        <f>IF(Y109="","",VLOOKUP(Y109,'シフト記号表（勤務時間帯）'!$C$6:$U$35,19,FALSE))</f>
        <v/>
      </c>
      <c r="Z111" s="246" t="str">
        <f>IF(Z109="","",VLOOKUP(Z109,'シフト記号表（勤務時間帯）'!$C$6:$U$35,19,FALSE))</f>
        <v/>
      </c>
      <c r="AA111" s="247" t="str">
        <f>IF(AA109="","",VLOOKUP(AA109,'シフト記号表（勤務時間帯）'!$C$6:$U$35,19,FALSE))</f>
        <v/>
      </c>
      <c r="AB111" s="247" t="str">
        <f>IF(AB109="","",VLOOKUP(AB109,'シフト記号表（勤務時間帯）'!$C$6:$U$35,19,FALSE))</f>
        <v/>
      </c>
      <c r="AC111" s="247" t="str">
        <f>IF(AC109="","",VLOOKUP(AC109,'シフト記号表（勤務時間帯）'!$C$6:$U$35,19,FALSE))</f>
        <v/>
      </c>
      <c r="AD111" s="247" t="str">
        <f>IF(AD109="","",VLOOKUP(AD109,'シフト記号表（勤務時間帯）'!$C$6:$U$35,19,FALSE))</f>
        <v/>
      </c>
      <c r="AE111" s="247" t="str">
        <f>IF(AE109="","",VLOOKUP(AE109,'シフト記号表（勤務時間帯）'!$C$6:$U$35,19,FALSE))</f>
        <v/>
      </c>
      <c r="AF111" s="248" t="str">
        <f>IF(AF109="","",VLOOKUP(AF109,'シフト記号表（勤務時間帯）'!$C$6:$U$35,19,FALSE))</f>
        <v/>
      </c>
      <c r="AG111" s="246" t="str">
        <f>IF(AG109="","",VLOOKUP(AG109,'シフト記号表（勤務時間帯）'!$C$6:$U$35,19,FALSE))</f>
        <v/>
      </c>
      <c r="AH111" s="247" t="str">
        <f>IF(AH109="","",VLOOKUP(AH109,'シフト記号表（勤務時間帯）'!$C$6:$U$35,19,FALSE))</f>
        <v/>
      </c>
      <c r="AI111" s="247" t="str">
        <f>IF(AI109="","",VLOOKUP(AI109,'シフト記号表（勤務時間帯）'!$C$6:$U$35,19,FALSE))</f>
        <v/>
      </c>
      <c r="AJ111" s="247" t="str">
        <f>IF(AJ109="","",VLOOKUP(AJ109,'シフト記号表（勤務時間帯）'!$C$6:$U$35,19,FALSE))</f>
        <v/>
      </c>
      <c r="AK111" s="247" t="str">
        <f>IF(AK109="","",VLOOKUP(AK109,'シフト記号表（勤務時間帯）'!$C$6:$U$35,19,FALSE))</f>
        <v/>
      </c>
      <c r="AL111" s="247" t="str">
        <f>IF(AL109="","",VLOOKUP(AL109,'シフト記号表（勤務時間帯）'!$C$6:$U$35,19,FALSE))</f>
        <v/>
      </c>
      <c r="AM111" s="248" t="str">
        <f>IF(AM109="","",VLOOKUP(AM109,'シフト記号表（勤務時間帯）'!$C$6:$U$35,19,FALSE))</f>
        <v/>
      </c>
      <c r="AN111" s="246" t="str">
        <f>IF(AN109="","",VLOOKUP(AN109,'シフト記号表（勤務時間帯）'!$C$6:$U$35,19,FALSE))</f>
        <v/>
      </c>
      <c r="AO111" s="247" t="str">
        <f>IF(AO109="","",VLOOKUP(AO109,'シフト記号表（勤務時間帯）'!$C$6:$U$35,19,FALSE))</f>
        <v/>
      </c>
      <c r="AP111" s="247" t="str">
        <f>IF(AP109="","",VLOOKUP(AP109,'シフト記号表（勤務時間帯）'!$C$6:$U$35,19,FALSE))</f>
        <v/>
      </c>
      <c r="AQ111" s="247" t="str">
        <f>IF(AQ109="","",VLOOKUP(AQ109,'シフト記号表（勤務時間帯）'!$C$6:$U$35,19,FALSE))</f>
        <v/>
      </c>
      <c r="AR111" s="247" t="str">
        <f>IF(AR109="","",VLOOKUP(AR109,'シフト記号表（勤務時間帯）'!$C$6:$U$35,19,FALSE))</f>
        <v/>
      </c>
      <c r="AS111" s="247" t="str">
        <f>IF(AS109="","",VLOOKUP(AS109,'シフト記号表（勤務時間帯）'!$C$6:$U$35,19,FALSE))</f>
        <v/>
      </c>
      <c r="AT111" s="248" t="str">
        <f>IF(AT109="","",VLOOKUP(AT109,'シフト記号表（勤務時間帯）'!$C$6:$U$35,19,FALSE))</f>
        <v/>
      </c>
      <c r="AU111" s="246" t="str">
        <f>IF(AU109="","",VLOOKUP(AU109,'シフト記号表（勤務時間帯）'!$C$6:$U$35,19,FALSE))</f>
        <v/>
      </c>
      <c r="AV111" s="247" t="str">
        <f>IF(AV109="","",VLOOKUP(AV109,'シフト記号表（勤務時間帯）'!$C$6:$U$35,19,FALSE))</f>
        <v/>
      </c>
      <c r="AW111" s="247" t="str">
        <f>IF(AW109="","",VLOOKUP(AW109,'シフト記号表（勤務時間帯）'!$C$6:$U$35,19,FALSE))</f>
        <v/>
      </c>
      <c r="AX111" s="536">
        <f>IF($BB$3="４週",SUM(S111:AT111),IF($BB$3="暦月",SUM(S111:AW111),""))</f>
        <v>0</v>
      </c>
      <c r="AY111" s="537"/>
      <c r="AZ111" s="538">
        <f>IF($BB$3="４週",AX111/4,IF($BB$3="暦月",'通所型サービス（100名）'!AX111/('通所型サービス（100名）'!$BB$8/7),""))</f>
        <v>0</v>
      </c>
      <c r="BA111" s="539"/>
      <c r="BB111" s="581"/>
      <c r="BC111" s="556"/>
      <c r="BD111" s="556"/>
      <c r="BE111" s="556"/>
      <c r="BF111" s="557"/>
    </row>
    <row r="112" spans="2:58" ht="20.25" customHeight="1">
      <c r="B112" s="459">
        <f>B109+1</f>
        <v>31</v>
      </c>
      <c r="C112" s="540"/>
      <c r="D112" s="541"/>
      <c r="E112" s="542"/>
      <c r="F112" s="249"/>
      <c r="G112" s="549"/>
      <c r="H112" s="551"/>
      <c r="I112" s="475"/>
      <c r="J112" s="475"/>
      <c r="K112" s="476"/>
      <c r="L112" s="552"/>
      <c r="M112" s="553"/>
      <c r="N112" s="553"/>
      <c r="O112" s="554"/>
      <c r="P112" s="558" t="s">
        <v>137</v>
      </c>
      <c r="Q112" s="559"/>
      <c r="R112" s="560"/>
      <c r="S112" s="292"/>
      <c r="T112" s="293"/>
      <c r="U112" s="293"/>
      <c r="V112" s="293"/>
      <c r="W112" s="293"/>
      <c r="X112" s="293"/>
      <c r="Y112" s="294"/>
      <c r="Z112" s="292"/>
      <c r="AA112" s="293"/>
      <c r="AB112" s="293"/>
      <c r="AC112" s="293"/>
      <c r="AD112" s="293"/>
      <c r="AE112" s="293"/>
      <c r="AF112" s="294"/>
      <c r="AG112" s="292"/>
      <c r="AH112" s="293"/>
      <c r="AI112" s="293"/>
      <c r="AJ112" s="293"/>
      <c r="AK112" s="293"/>
      <c r="AL112" s="293"/>
      <c r="AM112" s="294"/>
      <c r="AN112" s="292"/>
      <c r="AO112" s="293"/>
      <c r="AP112" s="293"/>
      <c r="AQ112" s="293"/>
      <c r="AR112" s="293"/>
      <c r="AS112" s="293"/>
      <c r="AT112" s="294"/>
      <c r="AU112" s="292"/>
      <c r="AV112" s="293"/>
      <c r="AW112" s="293"/>
      <c r="AX112" s="624"/>
      <c r="AY112" s="625"/>
      <c r="AZ112" s="626"/>
      <c r="BA112" s="627"/>
      <c r="BB112" s="579"/>
      <c r="BC112" s="553"/>
      <c r="BD112" s="553"/>
      <c r="BE112" s="553"/>
      <c r="BF112" s="554"/>
    </row>
    <row r="113" spans="2:58" ht="20.25" customHeight="1">
      <c r="B113" s="459"/>
      <c r="C113" s="543"/>
      <c r="D113" s="544"/>
      <c r="E113" s="545"/>
      <c r="F113" s="241"/>
      <c r="G113" s="470"/>
      <c r="H113" s="474"/>
      <c r="I113" s="475"/>
      <c r="J113" s="475"/>
      <c r="K113" s="476"/>
      <c r="L113" s="480"/>
      <c r="M113" s="481"/>
      <c r="N113" s="481"/>
      <c r="O113" s="482"/>
      <c r="P113" s="526" t="s">
        <v>138</v>
      </c>
      <c r="Q113" s="527"/>
      <c r="R113" s="528"/>
      <c r="S113" s="242" t="str">
        <f>IF(S112="","",VLOOKUP(S112,'シフト記号表（勤務時間帯）'!$C$6:$K$35,9,FALSE))</f>
        <v/>
      </c>
      <c r="T113" s="243" t="str">
        <f>IF(T112="","",VLOOKUP(T112,'シフト記号表（勤務時間帯）'!$C$6:$K$35,9,FALSE))</f>
        <v/>
      </c>
      <c r="U113" s="243" t="str">
        <f>IF(U112="","",VLOOKUP(U112,'シフト記号表（勤務時間帯）'!$C$6:$K$35,9,FALSE))</f>
        <v/>
      </c>
      <c r="V113" s="243" t="str">
        <f>IF(V112="","",VLOOKUP(V112,'シフト記号表（勤務時間帯）'!$C$6:$K$35,9,FALSE))</f>
        <v/>
      </c>
      <c r="W113" s="243" t="str">
        <f>IF(W112="","",VLOOKUP(W112,'シフト記号表（勤務時間帯）'!$C$6:$K$35,9,FALSE))</f>
        <v/>
      </c>
      <c r="X113" s="243" t="str">
        <f>IF(X112="","",VLOOKUP(X112,'シフト記号表（勤務時間帯）'!$C$6:$K$35,9,FALSE))</f>
        <v/>
      </c>
      <c r="Y113" s="244" t="str">
        <f>IF(Y112="","",VLOOKUP(Y112,'シフト記号表（勤務時間帯）'!$C$6:$K$35,9,FALSE))</f>
        <v/>
      </c>
      <c r="Z113" s="242" t="str">
        <f>IF(Z112="","",VLOOKUP(Z112,'シフト記号表（勤務時間帯）'!$C$6:$K$35,9,FALSE))</f>
        <v/>
      </c>
      <c r="AA113" s="243" t="str">
        <f>IF(AA112="","",VLOOKUP(AA112,'シフト記号表（勤務時間帯）'!$C$6:$K$35,9,FALSE))</f>
        <v/>
      </c>
      <c r="AB113" s="243" t="str">
        <f>IF(AB112="","",VLOOKUP(AB112,'シフト記号表（勤務時間帯）'!$C$6:$K$35,9,FALSE))</f>
        <v/>
      </c>
      <c r="AC113" s="243" t="str">
        <f>IF(AC112="","",VLOOKUP(AC112,'シフト記号表（勤務時間帯）'!$C$6:$K$35,9,FALSE))</f>
        <v/>
      </c>
      <c r="AD113" s="243" t="str">
        <f>IF(AD112="","",VLOOKUP(AD112,'シフト記号表（勤務時間帯）'!$C$6:$K$35,9,FALSE))</f>
        <v/>
      </c>
      <c r="AE113" s="243" t="str">
        <f>IF(AE112="","",VLOOKUP(AE112,'シフト記号表（勤務時間帯）'!$C$6:$K$35,9,FALSE))</f>
        <v/>
      </c>
      <c r="AF113" s="244" t="str">
        <f>IF(AF112="","",VLOOKUP(AF112,'シフト記号表（勤務時間帯）'!$C$6:$K$35,9,FALSE))</f>
        <v/>
      </c>
      <c r="AG113" s="242" t="str">
        <f>IF(AG112="","",VLOOKUP(AG112,'シフト記号表（勤務時間帯）'!$C$6:$K$35,9,FALSE))</f>
        <v/>
      </c>
      <c r="AH113" s="243" t="str">
        <f>IF(AH112="","",VLOOKUP(AH112,'シフト記号表（勤務時間帯）'!$C$6:$K$35,9,FALSE))</f>
        <v/>
      </c>
      <c r="AI113" s="243" t="str">
        <f>IF(AI112="","",VLOOKUP(AI112,'シフト記号表（勤務時間帯）'!$C$6:$K$35,9,FALSE))</f>
        <v/>
      </c>
      <c r="AJ113" s="243" t="str">
        <f>IF(AJ112="","",VLOOKUP(AJ112,'シフト記号表（勤務時間帯）'!$C$6:$K$35,9,FALSE))</f>
        <v/>
      </c>
      <c r="AK113" s="243" t="str">
        <f>IF(AK112="","",VLOOKUP(AK112,'シフト記号表（勤務時間帯）'!$C$6:$K$35,9,FALSE))</f>
        <v/>
      </c>
      <c r="AL113" s="243" t="str">
        <f>IF(AL112="","",VLOOKUP(AL112,'シフト記号表（勤務時間帯）'!$C$6:$K$35,9,FALSE))</f>
        <v/>
      </c>
      <c r="AM113" s="244" t="str">
        <f>IF(AM112="","",VLOOKUP(AM112,'シフト記号表（勤務時間帯）'!$C$6:$K$35,9,FALSE))</f>
        <v/>
      </c>
      <c r="AN113" s="242" t="str">
        <f>IF(AN112="","",VLOOKUP(AN112,'シフト記号表（勤務時間帯）'!$C$6:$K$35,9,FALSE))</f>
        <v/>
      </c>
      <c r="AO113" s="243" t="str">
        <f>IF(AO112="","",VLOOKUP(AO112,'シフト記号表（勤務時間帯）'!$C$6:$K$35,9,FALSE))</f>
        <v/>
      </c>
      <c r="AP113" s="243" t="str">
        <f>IF(AP112="","",VLOOKUP(AP112,'シフト記号表（勤務時間帯）'!$C$6:$K$35,9,FALSE))</f>
        <v/>
      </c>
      <c r="AQ113" s="243" t="str">
        <f>IF(AQ112="","",VLOOKUP(AQ112,'シフト記号表（勤務時間帯）'!$C$6:$K$35,9,FALSE))</f>
        <v/>
      </c>
      <c r="AR113" s="243" t="str">
        <f>IF(AR112="","",VLOOKUP(AR112,'シフト記号表（勤務時間帯）'!$C$6:$K$35,9,FALSE))</f>
        <v/>
      </c>
      <c r="AS113" s="243" t="str">
        <f>IF(AS112="","",VLOOKUP(AS112,'シフト記号表（勤務時間帯）'!$C$6:$K$35,9,FALSE))</f>
        <v/>
      </c>
      <c r="AT113" s="244" t="str">
        <f>IF(AT112="","",VLOOKUP(AT112,'シフト記号表（勤務時間帯）'!$C$6:$K$35,9,FALSE))</f>
        <v/>
      </c>
      <c r="AU113" s="242" t="str">
        <f>IF(AU112="","",VLOOKUP(AU112,'シフト記号表（勤務時間帯）'!$C$6:$K$35,9,FALSE))</f>
        <v/>
      </c>
      <c r="AV113" s="243" t="str">
        <f>IF(AV112="","",VLOOKUP(AV112,'シフト記号表（勤務時間帯）'!$C$6:$K$35,9,FALSE))</f>
        <v/>
      </c>
      <c r="AW113" s="243" t="str">
        <f>IF(AW112="","",VLOOKUP(AW112,'シフト記号表（勤務時間帯）'!$C$6:$K$35,9,FALSE))</f>
        <v/>
      </c>
      <c r="AX113" s="529">
        <f>IF($BB$3="４週",SUM(S113:AT113),IF($BB$3="暦月",SUM(S113:AW113),""))</f>
        <v>0</v>
      </c>
      <c r="AY113" s="530"/>
      <c r="AZ113" s="531">
        <f>IF($BB$3="４週",AX113/4,IF($BB$3="暦月",'通所型サービス（100名）'!AX113/('通所型サービス（100名）'!$BB$8/7),""))</f>
        <v>0</v>
      </c>
      <c r="BA113" s="532"/>
      <c r="BB113" s="580"/>
      <c r="BC113" s="481"/>
      <c r="BD113" s="481"/>
      <c r="BE113" s="481"/>
      <c r="BF113" s="482"/>
    </row>
    <row r="114" spans="2:58" ht="20.25" customHeight="1">
      <c r="B114" s="459"/>
      <c r="C114" s="546"/>
      <c r="D114" s="547"/>
      <c r="E114" s="548"/>
      <c r="F114" s="295">
        <f>C112</f>
        <v>0</v>
      </c>
      <c r="G114" s="550"/>
      <c r="H114" s="474"/>
      <c r="I114" s="475"/>
      <c r="J114" s="475"/>
      <c r="K114" s="476"/>
      <c r="L114" s="555"/>
      <c r="M114" s="556"/>
      <c r="N114" s="556"/>
      <c r="O114" s="557"/>
      <c r="P114" s="533" t="s">
        <v>139</v>
      </c>
      <c r="Q114" s="534"/>
      <c r="R114" s="535"/>
      <c r="S114" s="246" t="str">
        <f>IF(S112="","",VLOOKUP(S112,'シフト記号表（勤務時間帯）'!$C$6:$U$35,19,FALSE))</f>
        <v/>
      </c>
      <c r="T114" s="247" t="str">
        <f>IF(T112="","",VLOOKUP(T112,'シフト記号表（勤務時間帯）'!$C$6:$U$35,19,FALSE))</f>
        <v/>
      </c>
      <c r="U114" s="247" t="str">
        <f>IF(U112="","",VLOOKUP(U112,'シフト記号表（勤務時間帯）'!$C$6:$U$35,19,FALSE))</f>
        <v/>
      </c>
      <c r="V114" s="247" t="str">
        <f>IF(V112="","",VLOOKUP(V112,'シフト記号表（勤務時間帯）'!$C$6:$U$35,19,FALSE))</f>
        <v/>
      </c>
      <c r="W114" s="247" t="str">
        <f>IF(W112="","",VLOOKUP(W112,'シフト記号表（勤務時間帯）'!$C$6:$U$35,19,FALSE))</f>
        <v/>
      </c>
      <c r="X114" s="247" t="str">
        <f>IF(X112="","",VLOOKUP(X112,'シフト記号表（勤務時間帯）'!$C$6:$U$35,19,FALSE))</f>
        <v/>
      </c>
      <c r="Y114" s="248" t="str">
        <f>IF(Y112="","",VLOOKUP(Y112,'シフト記号表（勤務時間帯）'!$C$6:$U$35,19,FALSE))</f>
        <v/>
      </c>
      <c r="Z114" s="246" t="str">
        <f>IF(Z112="","",VLOOKUP(Z112,'シフト記号表（勤務時間帯）'!$C$6:$U$35,19,FALSE))</f>
        <v/>
      </c>
      <c r="AA114" s="247" t="str">
        <f>IF(AA112="","",VLOOKUP(AA112,'シフト記号表（勤務時間帯）'!$C$6:$U$35,19,FALSE))</f>
        <v/>
      </c>
      <c r="AB114" s="247" t="str">
        <f>IF(AB112="","",VLOOKUP(AB112,'シフト記号表（勤務時間帯）'!$C$6:$U$35,19,FALSE))</f>
        <v/>
      </c>
      <c r="AC114" s="247" t="str">
        <f>IF(AC112="","",VLOOKUP(AC112,'シフト記号表（勤務時間帯）'!$C$6:$U$35,19,FALSE))</f>
        <v/>
      </c>
      <c r="AD114" s="247" t="str">
        <f>IF(AD112="","",VLOOKUP(AD112,'シフト記号表（勤務時間帯）'!$C$6:$U$35,19,FALSE))</f>
        <v/>
      </c>
      <c r="AE114" s="247" t="str">
        <f>IF(AE112="","",VLOOKUP(AE112,'シフト記号表（勤務時間帯）'!$C$6:$U$35,19,FALSE))</f>
        <v/>
      </c>
      <c r="AF114" s="248" t="str">
        <f>IF(AF112="","",VLOOKUP(AF112,'シフト記号表（勤務時間帯）'!$C$6:$U$35,19,FALSE))</f>
        <v/>
      </c>
      <c r="AG114" s="246" t="str">
        <f>IF(AG112="","",VLOOKUP(AG112,'シフト記号表（勤務時間帯）'!$C$6:$U$35,19,FALSE))</f>
        <v/>
      </c>
      <c r="AH114" s="247" t="str">
        <f>IF(AH112="","",VLOOKUP(AH112,'シフト記号表（勤務時間帯）'!$C$6:$U$35,19,FALSE))</f>
        <v/>
      </c>
      <c r="AI114" s="247" t="str">
        <f>IF(AI112="","",VLOOKUP(AI112,'シフト記号表（勤務時間帯）'!$C$6:$U$35,19,FALSE))</f>
        <v/>
      </c>
      <c r="AJ114" s="247" t="str">
        <f>IF(AJ112="","",VLOOKUP(AJ112,'シフト記号表（勤務時間帯）'!$C$6:$U$35,19,FALSE))</f>
        <v/>
      </c>
      <c r="AK114" s="247" t="str">
        <f>IF(AK112="","",VLOOKUP(AK112,'シフト記号表（勤務時間帯）'!$C$6:$U$35,19,FALSE))</f>
        <v/>
      </c>
      <c r="AL114" s="247" t="str">
        <f>IF(AL112="","",VLOOKUP(AL112,'シフト記号表（勤務時間帯）'!$C$6:$U$35,19,FALSE))</f>
        <v/>
      </c>
      <c r="AM114" s="248" t="str">
        <f>IF(AM112="","",VLOOKUP(AM112,'シフト記号表（勤務時間帯）'!$C$6:$U$35,19,FALSE))</f>
        <v/>
      </c>
      <c r="AN114" s="246" t="str">
        <f>IF(AN112="","",VLOOKUP(AN112,'シフト記号表（勤務時間帯）'!$C$6:$U$35,19,FALSE))</f>
        <v/>
      </c>
      <c r="AO114" s="247" t="str">
        <f>IF(AO112="","",VLOOKUP(AO112,'シフト記号表（勤務時間帯）'!$C$6:$U$35,19,FALSE))</f>
        <v/>
      </c>
      <c r="AP114" s="247" t="str">
        <f>IF(AP112="","",VLOOKUP(AP112,'シフト記号表（勤務時間帯）'!$C$6:$U$35,19,FALSE))</f>
        <v/>
      </c>
      <c r="AQ114" s="247" t="str">
        <f>IF(AQ112="","",VLOOKUP(AQ112,'シフト記号表（勤務時間帯）'!$C$6:$U$35,19,FALSE))</f>
        <v/>
      </c>
      <c r="AR114" s="247" t="str">
        <f>IF(AR112="","",VLOOKUP(AR112,'シフト記号表（勤務時間帯）'!$C$6:$U$35,19,FALSE))</f>
        <v/>
      </c>
      <c r="AS114" s="247" t="str">
        <f>IF(AS112="","",VLOOKUP(AS112,'シフト記号表（勤務時間帯）'!$C$6:$U$35,19,FALSE))</f>
        <v/>
      </c>
      <c r="AT114" s="248" t="str">
        <f>IF(AT112="","",VLOOKUP(AT112,'シフト記号表（勤務時間帯）'!$C$6:$U$35,19,FALSE))</f>
        <v/>
      </c>
      <c r="AU114" s="246" t="str">
        <f>IF(AU112="","",VLOOKUP(AU112,'シフト記号表（勤務時間帯）'!$C$6:$U$35,19,FALSE))</f>
        <v/>
      </c>
      <c r="AV114" s="247" t="str">
        <f>IF(AV112="","",VLOOKUP(AV112,'シフト記号表（勤務時間帯）'!$C$6:$U$35,19,FALSE))</f>
        <v/>
      </c>
      <c r="AW114" s="247" t="str">
        <f>IF(AW112="","",VLOOKUP(AW112,'シフト記号表（勤務時間帯）'!$C$6:$U$35,19,FALSE))</f>
        <v/>
      </c>
      <c r="AX114" s="536">
        <f>IF($BB$3="４週",SUM(S114:AT114),IF($BB$3="暦月",SUM(S114:AW114),""))</f>
        <v>0</v>
      </c>
      <c r="AY114" s="537"/>
      <c r="AZ114" s="538">
        <f>IF($BB$3="４週",AX114/4,IF($BB$3="暦月",'通所型サービス（100名）'!AX114/('通所型サービス（100名）'!$BB$8/7),""))</f>
        <v>0</v>
      </c>
      <c r="BA114" s="539"/>
      <c r="BB114" s="581"/>
      <c r="BC114" s="556"/>
      <c r="BD114" s="556"/>
      <c r="BE114" s="556"/>
      <c r="BF114" s="557"/>
    </row>
    <row r="115" spans="2:58" ht="20.25" customHeight="1">
      <c r="B115" s="459">
        <f>B112+1</f>
        <v>32</v>
      </c>
      <c r="C115" s="540"/>
      <c r="D115" s="541"/>
      <c r="E115" s="542"/>
      <c r="F115" s="249"/>
      <c r="G115" s="549"/>
      <c r="H115" s="551"/>
      <c r="I115" s="475"/>
      <c r="J115" s="475"/>
      <c r="K115" s="476"/>
      <c r="L115" s="552"/>
      <c r="M115" s="553"/>
      <c r="N115" s="553"/>
      <c r="O115" s="554"/>
      <c r="P115" s="558" t="s">
        <v>137</v>
      </c>
      <c r="Q115" s="559"/>
      <c r="R115" s="560"/>
      <c r="S115" s="292"/>
      <c r="T115" s="293"/>
      <c r="U115" s="293"/>
      <c r="V115" s="293"/>
      <c r="W115" s="293"/>
      <c r="X115" s="293"/>
      <c r="Y115" s="294"/>
      <c r="Z115" s="292"/>
      <c r="AA115" s="293"/>
      <c r="AB115" s="293"/>
      <c r="AC115" s="293"/>
      <c r="AD115" s="293"/>
      <c r="AE115" s="293"/>
      <c r="AF115" s="294"/>
      <c r="AG115" s="292"/>
      <c r="AH115" s="293"/>
      <c r="AI115" s="293"/>
      <c r="AJ115" s="293"/>
      <c r="AK115" s="293"/>
      <c r="AL115" s="293"/>
      <c r="AM115" s="294"/>
      <c r="AN115" s="292"/>
      <c r="AO115" s="293"/>
      <c r="AP115" s="293"/>
      <c r="AQ115" s="293"/>
      <c r="AR115" s="293"/>
      <c r="AS115" s="293"/>
      <c r="AT115" s="294"/>
      <c r="AU115" s="292"/>
      <c r="AV115" s="293"/>
      <c r="AW115" s="293"/>
      <c r="AX115" s="624"/>
      <c r="AY115" s="625"/>
      <c r="AZ115" s="626"/>
      <c r="BA115" s="627"/>
      <c r="BB115" s="579"/>
      <c r="BC115" s="553"/>
      <c r="BD115" s="553"/>
      <c r="BE115" s="553"/>
      <c r="BF115" s="554"/>
    </row>
    <row r="116" spans="2:58" ht="20.25" customHeight="1">
      <c r="B116" s="459"/>
      <c r="C116" s="543"/>
      <c r="D116" s="544"/>
      <c r="E116" s="545"/>
      <c r="F116" s="241"/>
      <c r="G116" s="470"/>
      <c r="H116" s="474"/>
      <c r="I116" s="475"/>
      <c r="J116" s="475"/>
      <c r="K116" s="476"/>
      <c r="L116" s="480"/>
      <c r="M116" s="481"/>
      <c r="N116" s="481"/>
      <c r="O116" s="482"/>
      <c r="P116" s="526" t="s">
        <v>138</v>
      </c>
      <c r="Q116" s="527"/>
      <c r="R116" s="528"/>
      <c r="S116" s="242" t="str">
        <f>IF(S115="","",VLOOKUP(S115,'シフト記号表（勤務時間帯）'!$C$6:$K$35,9,FALSE))</f>
        <v/>
      </c>
      <c r="T116" s="243" t="str">
        <f>IF(T115="","",VLOOKUP(T115,'シフト記号表（勤務時間帯）'!$C$6:$K$35,9,FALSE))</f>
        <v/>
      </c>
      <c r="U116" s="243" t="str">
        <f>IF(U115="","",VLOOKUP(U115,'シフト記号表（勤務時間帯）'!$C$6:$K$35,9,FALSE))</f>
        <v/>
      </c>
      <c r="V116" s="243" t="str">
        <f>IF(V115="","",VLOOKUP(V115,'シフト記号表（勤務時間帯）'!$C$6:$K$35,9,FALSE))</f>
        <v/>
      </c>
      <c r="W116" s="243" t="str">
        <f>IF(W115="","",VLOOKUP(W115,'シフト記号表（勤務時間帯）'!$C$6:$K$35,9,FALSE))</f>
        <v/>
      </c>
      <c r="X116" s="243" t="str">
        <f>IF(X115="","",VLOOKUP(X115,'シフト記号表（勤務時間帯）'!$C$6:$K$35,9,FALSE))</f>
        <v/>
      </c>
      <c r="Y116" s="244" t="str">
        <f>IF(Y115="","",VLOOKUP(Y115,'シフト記号表（勤務時間帯）'!$C$6:$K$35,9,FALSE))</f>
        <v/>
      </c>
      <c r="Z116" s="242" t="str">
        <f>IF(Z115="","",VLOOKUP(Z115,'シフト記号表（勤務時間帯）'!$C$6:$K$35,9,FALSE))</f>
        <v/>
      </c>
      <c r="AA116" s="243" t="str">
        <f>IF(AA115="","",VLOOKUP(AA115,'シフト記号表（勤務時間帯）'!$C$6:$K$35,9,FALSE))</f>
        <v/>
      </c>
      <c r="AB116" s="243" t="str">
        <f>IF(AB115="","",VLOOKUP(AB115,'シフト記号表（勤務時間帯）'!$C$6:$K$35,9,FALSE))</f>
        <v/>
      </c>
      <c r="AC116" s="243" t="str">
        <f>IF(AC115="","",VLOOKUP(AC115,'シフト記号表（勤務時間帯）'!$C$6:$K$35,9,FALSE))</f>
        <v/>
      </c>
      <c r="AD116" s="243" t="str">
        <f>IF(AD115="","",VLOOKUP(AD115,'シフト記号表（勤務時間帯）'!$C$6:$K$35,9,FALSE))</f>
        <v/>
      </c>
      <c r="AE116" s="243" t="str">
        <f>IF(AE115="","",VLOOKUP(AE115,'シフト記号表（勤務時間帯）'!$C$6:$K$35,9,FALSE))</f>
        <v/>
      </c>
      <c r="AF116" s="244" t="str">
        <f>IF(AF115="","",VLOOKUP(AF115,'シフト記号表（勤務時間帯）'!$C$6:$K$35,9,FALSE))</f>
        <v/>
      </c>
      <c r="AG116" s="242" t="str">
        <f>IF(AG115="","",VLOOKUP(AG115,'シフト記号表（勤務時間帯）'!$C$6:$K$35,9,FALSE))</f>
        <v/>
      </c>
      <c r="AH116" s="243" t="str">
        <f>IF(AH115="","",VLOOKUP(AH115,'シフト記号表（勤務時間帯）'!$C$6:$K$35,9,FALSE))</f>
        <v/>
      </c>
      <c r="AI116" s="243" t="str">
        <f>IF(AI115="","",VLOOKUP(AI115,'シフト記号表（勤務時間帯）'!$C$6:$K$35,9,FALSE))</f>
        <v/>
      </c>
      <c r="AJ116" s="243" t="str">
        <f>IF(AJ115="","",VLOOKUP(AJ115,'シフト記号表（勤務時間帯）'!$C$6:$K$35,9,FALSE))</f>
        <v/>
      </c>
      <c r="AK116" s="243" t="str">
        <f>IF(AK115="","",VLOOKUP(AK115,'シフト記号表（勤務時間帯）'!$C$6:$K$35,9,FALSE))</f>
        <v/>
      </c>
      <c r="AL116" s="243" t="str">
        <f>IF(AL115="","",VLOOKUP(AL115,'シフト記号表（勤務時間帯）'!$C$6:$K$35,9,FALSE))</f>
        <v/>
      </c>
      <c r="AM116" s="244" t="str">
        <f>IF(AM115="","",VLOOKUP(AM115,'シフト記号表（勤務時間帯）'!$C$6:$K$35,9,FALSE))</f>
        <v/>
      </c>
      <c r="AN116" s="242" t="str">
        <f>IF(AN115="","",VLOOKUP(AN115,'シフト記号表（勤務時間帯）'!$C$6:$K$35,9,FALSE))</f>
        <v/>
      </c>
      <c r="AO116" s="243" t="str">
        <f>IF(AO115="","",VLOOKUP(AO115,'シフト記号表（勤務時間帯）'!$C$6:$K$35,9,FALSE))</f>
        <v/>
      </c>
      <c r="AP116" s="243" t="str">
        <f>IF(AP115="","",VLOOKUP(AP115,'シフト記号表（勤務時間帯）'!$C$6:$K$35,9,FALSE))</f>
        <v/>
      </c>
      <c r="AQ116" s="243" t="str">
        <f>IF(AQ115="","",VLOOKUP(AQ115,'シフト記号表（勤務時間帯）'!$C$6:$K$35,9,FALSE))</f>
        <v/>
      </c>
      <c r="AR116" s="243" t="str">
        <f>IF(AR115="","",VLOOKUP(AR115,'シフト記号表（勤務時間帯）'!$C$6:$K$35,9,FALSE))</f>
        <v/>
      </c>
      <c r="AS116" s="243" t="str">
        <f>IF(AS115="","",VLOOKUP(AS115,'シフト記号表（勤務時間帯）'!$C$6:$K$35,9,FALSE))</f>
        <v/>
      </c>
      <c r="AT116" s="244" t="str">
        <f>IF(AT115="","",VLOOKUP(AT115,'シフト記号表（勤務時間帯）'!$C$6:$K$35,9,FALSE))</f>
        <v/>
      </c>
      <c r="AU116" s="242" t="str">
        <f>IF(AU115="","",VLOOKUP(AU115,'シフト記号表（勤務時間帯）'!$C$6:$K$35,9,FALSE))</f>
        <v/>
      </c>
      <c r="AV116" s="243" t="str">
        <f>IF(AV115="","",VLOOKUP(AV115,'シフト記号表（勤務時間帯）'!$C$6:$K$35,9,FALSE))</f>
        <v/>
      </c>
      <c r="AW116" s="243" t="str">
        <f>IF(AW115="","",VLOOKUP(AW115,'シフト記号表（勤務時間帯）'!$C$6:$K$35,9,FALSE))</f>
        <v/>
      </c>
      <c r="AX116" s="529">
        <f>IF($BB$3="４週",SUM(S116:AT116),IF($BB$3="暦月",SUM(S116:AW116),""))</f>
        <v>0</v>
      </c>
      <c r="AY116" s="530"/>
      <c r="AZ116" s="531">
        <f>IF($BB$3="４週",AX116/4,IF($BB$3="暦月",'通所型サービス（100名）'!AX116/('通所型サービス（100名）'!$BB$8/7),""))</f>
        <v>0</v>
      </c>
      <c r="BA116" s="532"/>
      <c r="BB116" s="580"/>
      <c r="BC116" s="481"/>
      <c r="BD116" s="481"/>
      <c r="BE116" s="481"/>
      <c r="BF116" s="482"/>
    </row>
    <row r="117" spans="2:58" ht="20.25" customHeight="1">
      <c r="B117" s="459"/>
      <c r="C117" s="546"/>
      <c r="D117" s="547"/>
      <c r="E117" s="548"/>
      <c r="F117" s="295">
        <f>C115</f>
        <v>0</v>
      </c>
      <c r="G117" s="550"/>
      <c r="H117" s="474"/>
      <c r="I117" s="475"/>
      <c r="J117" s="475"/>
      <c r="K117" s="476"/>
      <c r="L117" s="555"/>
      <c r="M117" s="556"/>
      <c r="N117" s="556"/>
      <c r="O117" s="557"/>
      <c r="P117" s="533" t="s">
        <v>139</v>
      </c>
      <c r="Q117" s="534"/>
      <c r="R117" s="535"/>
      <c r="S117" s="246" t="str">
        <f>IF(S115="","",VLOOKUP(S115,'シフト記号表（勤務時間帯）'!$C$6:$U$35,19,FALSE))</f>
        <v/>
      </c>
      <c r="T117" s="247" t="str">
        <f>IF(T115="","",VLOOKUP(T115,'シフト記号表（勤務時間帯）'!$C$6:$U$35,19,FALSE))</f>
        <v/>
      </c>
      <c r="U117" s="247" t="str">
        <f>IF(U115="","",VLOOKUP(U115,'シフト記号表（勤務時間帯）'!$C$6:$U$35,19,FALSE))</f>
        <v/>
      </c>
      <c r="V117" s="247" t="str">
        <f>IF(V115="","",VLOOKUP(V115,'シフト記号表（勤務時間帯）'!$C$6:$U$35,19,FALSE))</f>
        <v/>
      </c>
      <c r="W117" s="247" t="str">
        <f>IF(W115="","",VLOOKUP(W115,'シフト記号表（勤務時間帯）'!$C$6:$U$35,19,FALSE))</f>
        <v/>
      </c>
      <c r="X117" s="247" t="str">
        <f>IF(X115="","",VLOOKUP(X115,'シフト記号表（勤務時間帯）'!$C$6:$U$35,19,FALSE))</f>
        <v/>
      </c>
      <c r="Y117" s="248" t="str">
        <f>IF(Y115="","",VLOOKUP(Y115,'シフト記号表（勤務時間帯）'!$C$6:$U$35,19,FALSE))</f>
        <v/>
      </c>
      <c r="Z117" s="246" t="str">
        <f>IF(Z115="","",VLOOKUP(Z115,'シフト記号表（勤務時間帯）'!$C$6:$U$35,19,FALSE))</f>
        <v/>
      </c>
      <c r="AA117" s="247" t="str">
        <f>IF(AA115="","",VLOOKUP(AA115,'シフト記号表（勤務時間帯）'!$C$6:$U$35,19,FALSE))</f>
        <v/>
      </c>
      <c r="AB117" s="247" t="str">
        <f>IF(AB115="","",VLOOKUP(AB115,'シフト記号表（勤務時間帯）'!$C$6:$U$35,19,FALSE))</f>
        <v/>
      </c>
      <c r="AC117" s="247" t="str">
        <f>IF(AC115="","",VLOOKUP(AC115,'シフト記号表（勤務時間帯）'!$C$6:$U$35,19,FALSE))</f>
        <v/>
      </c>
      <c r="AD117" s="247" t="str">
        <f>IF(AD115="","",VLOOKUP(AD115,'シフト記号表（勤務時間帯）'!$C$6:$U$35,19,FALSE))</f>
        <v/>
      </c>
      <c r="AE117" s="247" t="str">
        <f>IF(AE115="","",VLOOKUP(AE115,'シフト記号表（勤務時間帯）'!$C$6:$U$35,19,FALSE))</f>
        <v/>
      </c>
      <c r="AF117" s="248" t="str">
        <f>IF(AF115="","",VLOOKUP(AF115,'シフト記号表（勤務時間帯）'!$C$6:$U$35,19,FALSE))</f>
        <v/>
      </c>
      <c r="AG117" s="246" t="str">
        <f>IF(AG115="","",VLOOKUP(AG115,'シフト記号表（勤務時間帯）'!$C$6:$U$35,19,FALSE))</f>
        <v/>
      </c>
      <c r="AH117" s="247" t="str">
        <f>IF(AH115="","",VLOOKUP(AH115,'シフト記号表（勤務時間帯）'!$C$6:$U$35,19,FALSE))</f>
        <v/>
      </c>
      <c r="AI117" s="247" t="str">
        <f>IF(AI115="","",VLOOKUP(AI115,'シフト記号表（勤務時間帯）'!$C$6:$U$35,19,FALSE))</f>
        <v/>
      </c>
      <c r="AJ117" s="247" t="str">
        <f>IF(AJ115="","",VLOOKUP(AJ115,'シフト記号表（勤務時間帯）'!$C$6:$U$35,19,FALSE))</f>
        <v/>
      </c>
      <c r="AK117" s="247" t="str">
        <f>IF(AK115="","",VLOOKUP(AK115,'シフト記号表（勤務時間帯）'!$C$6:$U$35,19,FALSE))</f>
        <v/>
      </c>
      <c r="AL117" s="247" t="str">
        <f>IF(AL115="","",VLOOKUP(AL115,'シフト記号表（勤務時間帯）'!$C$6:$U$35,19,FALSE))</f>
        <v/>
      </c>
      <c r="AM117" s="248" t="str">
        <f>IF(AM115="","",VLOOKUP(AM115,'シフト記号表（勤務時間帯）'!$C$6:$U$35,19,FALSE))</f>
        <v/>
      </c>
      <c r="AN117" s="246" t="str">
        <f>IF(AN115="","",VLOOKUP(AN115,'シフト記号表（勤務時間帯）'!$C$6:$U$35,19,FALSE))</f>
        <v/>
      </c>
      <c r="AO117" s="247" t="str">
        <f>IF(AO115="","",VLOOKUP(AO115,'シフト記号表（勤務時間帯）'!$C$6:$U$35,19,FALSE))</f>
        <v/>
      </c>
      <c r="AP117" s="247" t="str">
        <f>IF(AP115="","",VLOOKUP(AP115,'シフト記号表（勤務時間帯）'!$C$6:$U$35,19,FALSE))</f>
        <v/>
      </c>
      <c r="AQ117" s="247" t="str">
        <f>IF(AQ115="","",VLOOKUP(AQ115,'シフト記号表（勤務時間帯）'!$C$6:$U$35,19,FALSE))</f>
        <v/>
      </c>
      <c r="AR117" s="247" t="str">
        <f>IF(AR115="","",VLOOKUP(AR115,'シフト記号表（勤務時間帯）'!$C$6:$U$35,19,FALSE))</f>
        <v/>
      </c>
      <c r="AS117" s="247" t="str">
        <f>IF(AS115="","",VLOOKUP(AS115,'シフト記号表（勤務時間帯）'!$C$6:$U$35,19,FALSE))</f>
        <v/>
      </c>
      <c r="AT117" s="248" t="str">
        <f>IF(AT115="","",VLOOKUP(AT115,'シフト記号表（勤務時間帯）'!$C$6:$U$35,19,FALSE))</f>
        <v/>
      </c>
      <c r="AU117" s="246" t="str">
        <f>IF(AU115="","",VLOOKUP(AU115,'シフト記号表（勤務時間帯）'!$C$6:$U$35,19,FALSE))</f>
        <v/>
      </c>
      <c r="AV117" s="247" t="str">
        <f>IF(AV115="","",VLOOKUP(AV115,'シフト記号表（勤務時間帯）'!$C$6:$U$35,19,FALSE))</f>
        <v/>
      </c>
      <c r="AW117" s="247" t="str">
        <f>IF(AW115="","",VLOOKUP(AW115,'シフト記号表（勤務時間帯）'!$C$6:$U$35,19,FALSE))</f>
        <v/>
      </c>
      <c r="AX117" s="536">
        <f>IF($BB$3="４週",SUM(S117:AT117),IF($BB$3="暦月",SUM(S117:AW117),""))</f>
        <v>0</v>
      </c>
      <c r="AY117" s="537"/>
      <c r="AZ117" s="538">
        <f>IF($BB$3="４週",AX117/4,IF($BB$3="暦月",'通所型サービス（100名）'!AX117/('通所型サービス（100名）'!$BB$8/7),""))</f>
        <v>0</v>
      </c>
      <c r="BA117" s="539"/>
      <c r="BB117" s="581"/>
      <c r="BC117" s="556"/>
      <c r="BD117" s="556"/>
      <c r="BE117" s="556"/>
      <c r="BF117" s="557"/>
    </row>
    <row r="118" spans="2:58" ht="20.25" customHeight="1">
      <c r="B118" s="459">
        <f>B115+1</f>
        <v>33</v>
      </c>
      <c r="C118" s="540"/>
      <c r="D118" s="541"/>
      <c r="E118" s="542"/>
      <c r="F118" s="249"/>
      <c r="G118" s="549"/>
      <c r="H118" s="551"/>
      <c r="I118" s="475"/>
      <c r="J118" s="475"/>
      <c r="K118" s="476"/>
      <c r="L118" s="552"/>
      <c r="M118" s="553"/>
      <c r="N118" s="553"/>
      <c r="O118" s="554"/>
      <c r="P118" s="558" t="s">
        <v>137</v>
      </c>
      <c r="Q118" s="559"/>
      <c r="R118" s="560"/>
      <c r="S118" s="292"/>
      <c r="T118" s="293"/>
      <c r="U118" s="293"/>
      <c r="V118" s="293"/>
      <c r="W118" s="293"/>
      <c r="X118" s="293"/>
      <c r="Y118" s="294"/>
      <c r="Z118" s="292"/>
      <c r="AA118" s="293"/>
      <c r="AB118" s="293"/>
      <c r="AC118" s="293"/>
      <c r="AD118" s="293"/>
      <c r="AE118" s="293"/>
      <c r="AF118" s="294"/>
      <c r="AG118" s="292"/>
      <c r="AH118" s="293"/>
      <c r="AI118" s="293"/>
      <c r="AJ118" s="293"/>
      <c r="AK118" s="293"/>
      <c r="AL118" s="293"/>
      <c r="AM118" s="294"/>
      <c r="AN118" s="292"/>
      <c r="AO118" s="293"/>
      <c r="AP118" s="293"/>
      <c r="AQ118" s="293"/>
      <c r="AR118" s="293"/>
      <c r="AS118" s="293"/>
      <c r="AT118" s="294"/>
      <c r="AU118" s="292"/>
      <c r="AV118" s="293"/>
      <c r="AW118" s="293"/>
      <c r="AX118" s="624"/>
      <c r="AY118" s="625"/>
      <c r="AZ118" s="626"/>
      <c r="BA118" s="627"/>
      <c r="BB118" s="579"/>
      <c r="BC118" s="553"/>
      <c r="BD118" s="553"/>
      <c r="BE118" s="553"/>
      <c r="BF118" s="554"/>
    </row>
    <row r="119" spans="2:58" ht="20.25" customHeight="1">
      <c r="B119" s="459"/>
      <c r="C119" s="543"/>
      <c r="D119" s="544"/>
      <c r="E119" s="545"/>
      <c r="F119" s="241"/>
      <c r="G119" s="470"/>
      <c r="H119" s="474"/>
      <c r="I119" s="475"/>
      <c r="J119" s="475"/>
      <c r="K119" s="476"/>
      <c r="L119" s="480"/>
      <c r="M119" s="481"/>
      <c r="N119" s="481"/>
      <c r="O119" s="482"/>
      <c r="P119" s="526" t="s">
        <v>138</v>
      </c>
      <c r="Q119" s="527"/>
      <c r="R119" s="528"/>
      <c r="S119" s="242" t="str">
        <f>IF(S118="","",VLOOKUP(S118,'シフト記号表（勤務時間帯）'!$C$6:$K$35,9,FALSE))</f>
        <v/>
      </c>
      <c r="T119" s="243" t="str">
        <f>IF(T118="","",VLOOKUP(T118,'シフト記号表（勤務時間帯）'!$C$6:$K$35,9,FALSE))</f>
        <v/>
      </c>
      <c r="U119" s="243" t="str">
        <f>IF(U118="","",VLOOKUP(U118,'シフト記号表（勤務時間帯）'!$C$6:$K$35,9,FALSE))</f>
        <v/>
      </c>
      <c r="V119" s="243" t="str">
        <f>IF(V118="","",VLOOKUP(V118,'シフト記号表（勤務時間帯）'!$C$6:$K$35,9,FALSE))</f>
        <v/>
      </c>
      <c r="W119" s="243" t="str">
        <f>IF(W118="","",VLOOKUP(W118,'シフト記号表（勤務時間帯）'!$C$6:$K$35,9,FALSE))</f>
        <v/>
      </c>
      <c r="X119" s="243" t="str">
        <f>IF(X118="","",VLOOKUP(X118,'シフト記号表（勤務時間帯）'!$C$6:$K$35,9,FALSE))</f>
        <v/>
      </c>
      <c r="Y119" s="244" t="str">
        <f>IF(Y118="","",VLOOKUP(Y118,'シフト記号表（勤務時間帯）'!$C$6:$K$35,9,FALSE))</f>
        <v/>
      </c>
      <c r="Z119" s="242" t="str">
        <f>IF(Z118="","",VLOOKUP(Z118,'シフト記号表（勤務時間帯）'!$C$6:$K$35,9,FALSE))</f>
        <v/>
      </c>
      <c r="AA119" s="243" t="str">
        <f>IF(AA118="","",VLOOKUP(AA118,'シフト記号表（勤務時間帯）'!$C$6:$K$35,9,FALSE))</f>
        <v/>
      </c>
      <c r="AB119" s="243" t="str">
        <f>IF(AB118="","",VLOOKUP(AB118,'シフト記号表（勤務時間帯）'!$C$6:$K$35,9,FALSE))</f>
        <v/>
      </c>
      <c r="AC119" s="243" t="str">
        <f>IF(AC118="","",VLOOKUP(AC118,'シフト記号表（勤務時間帯）'!$C$6:$K$35,9,FALSE))</f>
        <v/>
      </c>
      <c r="AD119" s="243" t="str">
        <f>IF(AD118="","",VLOOKUP(AD118,'シフト記号表（勤務時間帯）'!$C$6:$K$35,9,FALSE))</f>
        <v/>
      </c>
      <c r="AE119" s="243" t="str">
        <f>IF(AE118="","",VLOOKUP(AE118,'シフト記号表（勤務時間帯）'!$C$6:$K$35,9,FALSE))</f>
        <v/>
      </c>
      <c r="AF119" s="244" t="str">
        <f>IF(AF118="","",VLOOKUP(AF118,'シフト記号表（勤務時間帯）'!$C$6:$K$35,9,FALSE))</f>
        <v/>
      </c>
      <c r="AG119" s="242" t="str">
        <f>IF(AG118="","",VLOOKUP(AG118,'シフト記号表（勤務時間帯）'!$C$6:$K$35,9,FALSE))</f>
        <v/>
      </c>
      <c r="AH119" s="243" t="str">
        <f>IF(AH118="","",VLOOKUP(AH118,'シフト記号表（勤務時間帯）'!$C$6:$K$35,9,FALSE))</f>
        <v/>
      </c>
      <c r="AI119" s="243" t="str">
        <f>IF(AI118="","",VLOOKUP(AI118,'シフト記号表（勤務時間帯）'!$C$6:$K$35,9,FALSE))</f>
        <v/>
      </c>
      <c r="AJ119" s="243" t="str">
        <f>IF(AJ118="","",VLOOKUP(AJ118,'シフト記号表（勤務時間帯）'!$C$6:$K$35,9,FALSE))</f>
        <v/>
      </c>
      <c r="AK119" s="243" t="str">
        <f>IF(AK118="","",VLOOKUP(AK118,'シフト記号表（勤務時間帯）'!$C$6:$K$35,9,FALSE))</f>
        <v/>
      </c>
      <c r="AL119" s="243" t="str">
        <f>IF(AL118="","",VLOOKUP(AL118,'シフト記号表（勤務時間帯）'!$C$6:$K$35,9,FALSE))</f>
        <v/>
      </c>
      <c r="AM119" s="244" t="str">
        <f>IF(AM118="","",VLOOKUP(AM118,'シフト記号表（勤務時間帯）'!$C$6:$K$35,9,FALSE))</f>
        <v/>
      </c>
      <c r="AN119" s="242" t="str">
        <f>IF(AN118="","",VLOOKUP(AN118,'シフト記号表（勤務時間帯）'!$C$6:$K$35,9,FALSE))</f>
        <v/>
      </c>
      <c r="AO119" s="243" t="str">
        <f>IF(AO118="","",VLOOKUP(AO118,'シフト記号表（勤務時間帯）'!$C$6:$K$35,9,FALSE))</f>
        <v/>
      </c>
      <c r="AP119" s="243" t="str">
        <f>IF(AP118="","",VLOOKUP(AP118,'シフト記号表（勤務時間帯）'!$C$6:$K$35,9,FALSE))</f>
        <v/>
      </c>
      <c r="AQ119" s="243" t="str">
        <f>IF(AQ118="","",VLOOKUP(AQ118,'シフト記号表（勤務時間帯）'!$C$6:$K$35,9,FALSE))</f>
        <v/>
      </c>
      <c r="AR119" s="243" t="str">
        <f>IF(AR118="","",VLOOKUP(AR118,'シフト記号表（勤務時間帯）'!$C$6:$K$35,9,FALSE))</f>
        <v/>
      </c>
      <c r="AS119" s="243" t="str">
        <f>IF(AS118="","",VLOOKUP(AS118,'シフト記号表（勤務時間帯）'!$C$6:$K$35,9,FALSE))</f>
        <v/>
      </c>
      <c r="AT119" s="244" t="str">
        <f>IF(AT118="","",VLOOKUP(AT118,'シフト記号表（勤務時間帯）'!$C$6:$K$35,9,FALSE))</f>
        <v/>
      </c>
      <c r="AU119" s="242" t="str">
        <f>IF(AU118="","",VLOOKUP(AU118,'シフト記号表（勤務時間帯）'!$C$6:$K$35,9,FALSE))</f>
        <v/>
      </c>
      <c r="AV119" s="243" t="str">
        <f>IF(AV118="","",VLOOKUP(AV118,'シフト記号表（勤務時間帯）'!$C$6:$K$35,9,FALSE))</f>
        <v/>
      </c>
      <c r="AW119" s="243" t="str">
        <f>IF(AW118="","",VLOOKUP(AW118,'シフト記号表（勤務時間帯）'!$C$6:$K$35,9,FALSE))</f>
        <v/>
      </c>
      <c r="AX119" s="529">
        <f>IF($BB$3="４週",SUM(S119:AT119),IF($BB$3="暦月",SUM(S119:AW119),""))</f>
        <v>0</v>
      </c>
      <c r="AY119" s="530"/>
      <c r="AZ119" s="531">
        <f>IF($BB$3="４週",AX119/4,IF($BB$3="暦月",'通所型サービス（100名）'!AX119/('通所型サービス（100名）'!$BB$8/7),""))</f>
        <v>0</v>
      </c>
      <c r="BA119" s="532"/>
      <c r="BB119" s="580"/>
      <c r="BC119" s="481"/>
      <c r="BD119" s="481"/>
      <c r="BE119" s="481"/>
      <c r="BF119" s="482"/>
    </row>
    <row r="120" spans="2:58" ht="20.25" customHeight="1">
      <c r="B120" s="459"/>
      <c r="C120" s="546"/>
      <c r="D120" s="547"/>
      <c r="E120" s="548"/>
      <c r="F120" s="295">
        <f>C118</f>
        <v>0</v>
      </c>
      <c r="G120" s="550"/>
      <c r="H120" s="474"/>
      <c r="I120" s="475"/>
      <c r="J120" s="475"/>
      <c r="K120" s="476"/>
      <c r="L120" s="555"/>
      <c r="M120" s="556"/>
      <c r="N120" s="556"/>
      <c r="O120" s="557"/>
      <c r="P120" s="533" t="s">
        <v>139</v>
      </c>
      <c r="Q120" s="534"/>
      <c r="R120" s="535"/>
      <c r="S120" s="246" t="str">
        <f>IF(S118="","",VLOOKUP(S118,'シフト記号表（勤務時間帯）'!$C$6:$U$35,19,FALSE))</f>
        <v/>
      </c>
      <c r="T120" s="247" t="str">
        <f>IF(T118="","",VLOOKUP(T118,'シフト記号表（勤務時間帯）'!$C$6:$U$35,19,FALSE))</f>
        <v/>
      </c>
      <c r="U120" s="247" t="str">
        <f>IF(U118="","",VLOOKUP(U118,'シフト記号表（勤務時間帯）'!$C$6:$U$35,19,FALSE))</f>
        <v/>
      </c>
      <c r="V120" s="247" t="str">
        <f>IF(V118="","",VLOOKUP(V118,'シフト記号表（勤務時間帯）'!$C$6:$U$35,19,FALSE))</f>
        <v/>
      </c>
      <c r="W120" s="247" t="str">
        <f>IF(W118="","",VLOOKUP(W118,'シフト記号表（勤務時間帯）'!$C$6:$U$35,19,FALSE))</f>
        <v/>
      </c>
      <c r="X120" s="247" t="str">
        <f>IF(X118="","",VLOOKUP(X118,'シフト記号表（勤務時間帯）'!$C$6:$U$35,19,FALSE))</f>
        <v/>
      </c>
      <c r="Y120" s="248" t="str">
        <f>IF(Y118="","",VLOOKUP(Y118,'シフト記号表（勤務時間帯）'!$C$6:$U$35,19,FALSE))</f>
        <v/>
      </c>
      <c r="Z120" s="246" t="str">
        <f>IF(Z118="","",VLOOKUP(Z118,'シフト記号表（勤務時間帯）'!$C$6:$U$35,19,FALSE))</f>
        <v/>
      </c>
      <c r="AA120" s="247" t="str">
        <f>IF(AA118="","",VLOOKUP(AA118,'シフト記号表（勤務時間帯）'!$C$6:$U$35,19,FALSE))</f>
        <v/>
      </c>
      <c r="AB120" s="247" t="str">
        <f>IF(AB118="","",VLOOKUP(AB118,'シフト記号表（勤務時間帯）'!$C$6:$U$35,19,FALSE))</f>
        <v/>
      </c>
      <c r="AC120" s="247" t="str">
        <f>IF(AC118="","",VLOOKUP(AC118,'シフト記号表（勤務時間帯）'!$C$6:$U$35,19,FALSE))</f>
        <v/>
      </c>
      <c r="AD120" s="247" t="str">
        <f>IF(AD118="","",VLOOKUP(AD118,'シフト記号表（勤務時間帯）'!$C$6:$U$35,19,FALSE))</f>
        <v/>
      </c>
      <c r="AE120" s="247" t="str">
        <f>IF(AE118="","",VLOOKUP(AE118,'シフト記号表（勤務時間帯）'!$C$6:$U$35,19,FALSE))</f>
        <v/>
      </c>
      <c r="AF120" s="248" t="str">
        <f>IF(AF118="","",VLOOKUP(AF118,'シフト記号表（勤務時間帯）'!$C$6:$U$35,19,FALSE))</f>
        <v/>
      </c>
      <c r="AG120" s="246" t="str">
        <f>IF(AG118="","",VLOOKUP(AG118,'シフト記号表（勤務時間帯）'!$C$6:$U$35,19,FALSE))</f>
        <v/>
      </c>
      <c r="AH120" s="247" t="str">
        <f>IF(AH118="","",VLOOKUP(AH118,'シフト記号表（勤務時間帯）'!$C$6:$U$35,19,FALSE))</f>
        <v/>
      </c>
      <c r="AI120" s="247" t="str">
        <f>IF(AI118="","",VLOOKUP(AI118,'シフト記号表（勤務時間帯）'!$C$6:$U$35,19,FALSE))</f>
        <v/>
      </c>
      <c r="AJ120" s="247" t="str">
        <f>IF(AJ118="","",VLOOKUP(AJ118,'シフト記号表（勤務時間帯）'!$C$6:$U$35,19,FALSE))</f>
        <v/>
      </c>
      <c r="AK120" s="247" t="str">
        <f>IF(AK118="","",VLOOKUP(AK118,'シフト記号表（勤務時間帯）'!$C$6:$U$35,19,FALSE))</f>
        <v/>
      </c>
      <c r="AL120" s="247" t="str">
        <f>IF(AL118="","",VLOOKUP(AL118,'シフト記号表（勤務時間帯）'!$C$6:$U$35,19,FALSE))</f>
        <v/>
      </c>
      <c r="AM120" s="248" t="str">
        <f>IF(AM118="","",VLOOKUP(AM118,'シフト記号表（勤務時間帯）'!$C$6:$U$35,19,FALSE))</f>
        <v/>
      </c>
      <c r="AN120" s="246" t="str">
        <f>IF(AN118="","",VLOOKUP(AN118,'シフト記号表（勤務時間帯）'!$C$6:$U$35,19,FALSE))</f>
        <v/>
      </c>
      <c r="AO120" s="247" t="str">
        <f>IF(AO118="","",VLOOKUP(AO118,'シフト記号表（勤務時間帯）'!$C$6:$U$35,19,FALSE))</f>
        <v/>
      </c>
      <c r="AP120" s="247" t="str">
        <f>IF(AP118="","",VLOOKUP(AP118,'シフト記号表（勤務時間帯）'!$C$6:$U$35,19,FALSE))</f>
        <v/>
      </c>
      <c r="AQ120" s="247" t="str">
        <f>IF(AQ118="","",VLOOKUP(AQ118,'シフト記号表（勤務時間帯）'!$C$6:$U$35,19,FALSE))</f>
        <v/>
      </c>
      <c r="AR120" s="247" t="str">
        <f>IF(AR118="","",VLOOKUP(AR118,'シフト記号表（勤務時間帯）'!$C$6:$U$35,19,FALSE))</f>
        <v/>
      </c>
      <c r="AS120" s="247" t="str">
        <f>IF(AS118="","",VLOOKUP(AS118,'シフト記号表（勤務時間帯）'!$C$6:$U$35,19,FALSE))</f>
        <v/>
      </c>
      <c r="AT120" s="248" t="str">
        <f>IF(AT118="","",VLOOKUP(AT118,'シフト記号表（勤務時間帯）'!$C$6:$U$35,19,FALSE))</f>
        <v/>
      </c>
      <c r="AU120" s="246" t="str">
        <f>IF(AU118="","",VLOOKUP(AU118,'シフト記号表（勤務時間帯）'!$C$6:$U$35,19,FALSE))</f>
        <v/>
      </c>
      <c r="AV120" s="247" t="str">
        <f>IF(AV118="","",VLOOKUP(AV118,'シフト記号表（勤務時間帯）'!$C$6:$U$35,19,FALSE))</f>
        <v/>
      </c>
      <c r="AW120" s="247" t="str">
        <f>IF(AW118="","",VLOOKUP(AW118,'シフト記号表（勤務時間帯）'!$C$6:$U$35,19,FALSE))</f>
        <v/>
      </c>
      <c r="AX120" s="536">
        <f>IF($BB$3="４週",SUM(S120:AT120),IF($BB$3="暦月",SUM(S120:AW120),""))</f>
        <v>0</v>
      </c>
      <c r="AY120" s="537"/>
      <c r="AZ120" s="538">
        <f>IF($BB$3="４週",AX120/4,IF($BB$3="暦月",'通所型サービス（100名）'!AX120/('通所型サービス（100名）'!$BB$8/7),""))</f>
        <v>0</v>
      </c>
      <c r="BA120" s="539"/>
      <c r="BB120" s="581"/>
      <c r="BC120" s="556"/>
      <c r="BD120" s="556"/>
      <c r="BE120" s="556"/>
      <c r="BF120" s="557"/>
    </row>
    <row r="121" spans="2:58" ht="20.25" customHeight="1">
      <c r="B121" s="459">
        <f>B118+1</f>
        <v>34</v>
      </c>
      <c r="C121" s="540"/>
      <c r="D121" s="541"/>
      <c r="E121" s="542"/>
      <c r="F121" s="249"/>
      <c r="G121" s="549"/>
      <c r="H121" s="551"/>
      <c r="I121" s="475"/>
      <c r="J121" s="475"/>
      <c r="K121" s="476"/>
      <c r="L121" s="552"/>
      <c r="M121" s="553"/>
      <c r="N121" s="553"/>
      <c r="O121" s="554"/>
      <c r="P121" s="558" t="s">
        <v>137</v>
      </c>
      <c r="Q121" s="559"/>
      <c r="R121" s="560"/>
      <c r="S121" s="292"/>
      <c r="T121" s="293"/>
      <c r="U121" s="293"/>
      <c r="V121" s="293"/>
      <c r="W121" s="293"/>
      <c r="X121" s="293"/>
      <c r="Y121" s="294"/>
      <c r="Z121" s="292"/>
      <c r="AA121" s="293"/>
      <c r="AB121" s="293"/>
      <c r="AC121" s="293"/>
      <c r="AD121" s="293"/>
      <c r="AE121" s="293"/>
      <c r="AF121" s="294"/>
      <c r="AG121" s="292"/>
      <c r="AH121" s="293"/>
      <c r="AI121" s="293"/>
      <c r="AJ121" s="293"/>
      <c r="AK121" s="293"/>
      <c r="AL121" s="293"/>
      <c r="AM121" s="294"/>
      <c r="AN121" s="292"/>
      <c r="AO121" s="293"/>
      <c r="AP121" s="293"/>
      <c r="AQ121" s="293"/>
      <c r="AR121" s="293"/>
      <c r="AS121" s="293"/>
      <c r="AT121" s="294"/>
      <c r="AU121" s="292"/>
      <c r="AV121" s="293"/>
      <c r="AW121" s="293"/>
      <c r="AX121" s="624"/>
      <c r="AY121" s="625"/>
      <c r="AZ121" s="626"/>
      <c r="BA121" s="627"/>
      <c r="BB121" s="579"/>
      <c r="BC121" s="553"/>
      <c r="BD121" s="553"/>
      <c r="BE121" s="553"/>
      <c r="BF121" s="554"/>
    </row>
    <row r="122" spans="2:58" ht="20.25" customHeight="1">
      <c r="B122" s="459"/>
      <c r="C122" s="543"/>
      <c r="D122" s="544"/>
      <c r="E122" s="545"/>
      <c r="F122" s="241"/>
      <c r="G122" s="470"/>
      <c r="H122" s="474"/>
      <c r="I122" s="475"/>
      <c r="J122" s="475"/>
      <c r="K122" s="476"/>
      <c r="L122" s="480"/>
      <c r="M122" s="481"/>
      <c r="N122" s="481"/>
      <c r="O122" s="482"/>
      <c r="P122" s="526" t="s">
        <v>138</v>
      </c>
      <c r="Q122" s="527"/>
      <c r="R122" s="528"/>
      <c r="S122" s="242" t="str">
        <f>IF(S121="","",VLOOKUP(S121,'シフト記号表（勤務時間帯）'!$C$6:$K$35,9,FALSE))</f>
        <v/>
      </c>
      <c r="T122" s="243" t="str">
        <f>IF(T121="","",VLOOKUP(T121,'シフト記号表（勤務時間帯）'!$C$6:$K$35,9,FALSE))</f>
        <v/>
      </c>
      <c r="U122" s="243" t="str">
        <f>IF(U121="","",VLOOKUP(U121,'シフト記号表（勤務時間帯）'!$C$6:$K$35,9,FALSE))</f>
        <v/>
      </c>
      <c r="V122" s="243" t="str">
        <f>IF(V121="","",VLOOKUP(V121,'シフト記号表（勤務時間帯）'!$C$6:$K$35,9,FALSE))</f>
        <v/>
      </c>
      <c r="W122" s="243" t="str">
        <f>IF(W121="","",VLOOKUP(W121,'シフト記号表（勤務時間帯）'!$C$6:$K$35,9,FALSE))</f>
        <v/>
      </c>
      <c r="X122" s="243" t="str">
        <f>IF(X121="","",VLOOKUP(X121,'シフト記号表（勤務時間帯）'!$C$6:$K$35,9,FALSE))</f>
        <v/>
      </c>
      <c r="Y122" s="244" t="str">
        <f>IF(Y121="","",VLOOKUP(Y121,'シフト記号表（勤務時間帯）'!$C$6:$K$35,9,FALSE))</f>
        <v/>
      </c>
      <c r="Z122" s="242" t="str">
        <f>IF(Z121="","",VLOOKUP(Z121,'シフト記号表（勤務時間帯）'!$C$6:$K$35,9,FALSE))</f>
        <v/>
      </c>
      <c r="AA122" s="243" t="str">
        <f>IF(AA121="","",VLOOKUP(AA121,'シフト記号表（勤務時間帯）'!$C$6:$K$35,9,FALSE))</f>
        <v/>
      </c>
      <c r="AB122" s="243" t="str">
        <f>IF(AB121="","",VLOOKUP(AB121,'シフト記号表（勤務時間帯）'!$C$6:$K$35,9,FALSE))</f>
        <v/>
      </c>
      <c r="AC122" s="243" t="str">
        <f>IF(AC121="","",VLOOKUP(AC121,'シフト記号表（勤務時間帯）'!$C$6:$K$35,9,FALSE))</f>
        <v/>
      </c>
      <c r="AD122" s="243" t="str">
        <f>IF(AD121="","",VLOOKUP(AD121,'シフト記号表（勤務時間帯）'!$C$6:$K$35,9,FALSE))</f>
        <v/>
      </c>
      <c r="AE122" s="243" t="str">
        <f>IF(AE121="","",VLOOKUP(AE121,'シフト記号表（勤務時間帯）'!$C$6:$K$35,9,FALSE))</f>
        <v/>
      </c>
      <c r="AF122" s="244" t="str">
        <f>IF(AF121="","",VLOOKUP(AF121,'シフト記号表（勤務時間帯）'!$C$6:$K$35,9,FALSE))</f>
        <v/>
      </c>
      <c r="AG122" s="242" t="str">
        <f>IF(AG121="","",VLOOKUP(AG121,'シフト記号表（勤務時間帯）'!$C$6:$K$35,9,FALSE))</f>
        <v/>
      </c>
      <c r="AH122" s="243" t="str">
        <f>IF(AH121="","",VLOOKUP(AH121,'シフト記号表（勤務時間帯）'!$C$6:$K$35,9,FALSE))</f>
        <v/>
      </c>
      <c r="AI122" s="243" t="str">
        <f>IF(AI121="","",VLOOKUP(AI121,'シフト記号表（勤務時間帯）'!$C$6:$K$35,9,FALSE))</f>
        <v/>
      </c>
      <c r="AJ122" s="243" t="str">
        <f>IF(AJ121="","",VLOOKUP(AJ121,'シフト記号表（勤務時間帯）'!$C$6:$K$35,9,FALSE))</f>
        <v/>
      </c>
      <c r="AK122" s="243" t="str">
        <f>IF(AK121="","",VLOOKUP(AK121,'シフト記号表（勤務時間帯）'!$C$6:$K$35,9,FALSE))</f>
        <v/>
      </c>
      <c r="AL122" s="243" t="str">
        <f>IF(AL121="","",VLOOKUP(AL121,'シフト記号表（勤務時間帯）'!$C$6:$K$35,9,FALSE))</f>
        <v/>
      </c>
      <c r="AM122" s="244" t="str">
        <f>IF(AM121="","",VLOOKUP(AM121,'シフト記号表（勤務時間帯）'!$C$6:$K$35,9,FALSE))</f>
        <v/>
      </c>
      <c r="AN122" s="242" t="str">
        <f>IF(AN121="","",VLOOKUP(AN121,'シフト記号表（勤務時間帯）'!$C$6:$K$35,9,FALSE))</f>
        <v/>
      </c>
      <c r="AO122" s="243" t="str">
        <f>IF(AO121="","",VLOOKUP(AO121,'シフト記号表（勤務時間帯）'!$C$6:$K$35,9,FALSE))</f>
        <v/>
      </c>
      <c r="AP122" s="243" t="str">
        <f>IF(AP121="","",VLOOKUP(AP121,'シフト記号表（勤務時間帯）'!$C$6:$K$35,9,FALSE))</f>
        <v/>
      </c>
      <c r="AQ122" s="243" t="str">
        <f>IF(AQ121="","",VLOOKUP(AQ121,'シフト記号表（勤務時間帯）'!$C$6:$K$35,9,FALSE))</f>
        <v/>
      </c>
      <c r="AR122" s="243" t="str">
        <f>IF(AR121="","",VLOOKUP(AR121,'シフト記号表（勤務時間帯）'!$C$6:$K$35,9,FALSE))</f>
        <v/>
      </c>
      <c r="AS122" s="243" t="str">
        <f>IF(AS121="","",VLOOKUP(AS121,'シフト記号表（勤務時間帯）'!$C$6:$K$35,9,FALSE))</f>
        <v/>
      </c>
      <c r="AT122" s="244" t="str">
        <f>IF(AT121="","",VLOOKUP(AT121,'シフト記号表（勤務時間帯）'!$C$6:$K$35,9,FALSE))</f>
        <v/>
      </c>
      <c r="AU122" s="242" t="str">
        <f>IF(AU121="","",VLOOKUP(AU121,'シフト記号表（勤務時間帯）'!$C$6:$K$35,9,FALSE))</f>
        <v/>
      </c>
      <c r="AV122" s="243" t="str">
        <f>IF(AV121="","",VLOOKUP(AV121,'シフト記号表（勤務時間帯）'!$C$6:$K$35,9,FALSE))</f>
        <v/>
      </c>
      <c r="AW122" s="243" t="str">
        <f>IF(AW121="","",VLOOKUP(AW121,'シフト記号表（勤務時間帯）'!$C$6:$K$35,9,FALSE))</f>
        <v/>
      </c>
      <c r="AX122" s="529">
        <f>IF($BB$3="４週",SUM(S122:AT122),IF($BB$3="暦月",SUM(S122:AW122),""))</f>
        <v>0</v>
      </c>
      <c r="AY122" s="530"/>
      <c r="AZ122" s="531">
        <f>IF($BB$3="４週",AX122/4,IF($BB$3="暦月",'通所型サービス（100名）'!AX122/('通所型サービス（100名）'!$BB$8/7),""))</f>
        <v>0</v>
      </c>
      <c r="BA122" s="532"/>
      <c r="BB122" s="580"/>
      <c r="BC122" s="481"/>
      <c r="BD122" s="481"/>
      <c r="BE122" s="481"/>
      <c r="BF122" s="482"/>
    </row>
    <row r="123" spans="2:58" ht="20.25" customHeight="1">
      <c r="B123" s="459"/>
      <c r="C123" s="546"/>
      <c r="D123" s="547"/>
      <c r="E123" s="548"/>
      <c r="F123" s="295">
        <f>C121</f>
        <v>0</v>
      </c>
      <c r="G123" s="550"/>
      <c r="H123" s="474"/>
      <c r="I123" s="475"/>
      <c r="J123" s="475"/>
      <c r="K123" s="476"/>
      <c r="L123" s="555"/>
      <c r="M123" s="556"/>
      <c r="N123" s="556"/>
      <c r="O123" s="557"/>
      <c r="P123" s="533" t="s">
        <v>139</v>
      </c>
      <c r="Q123" s="534"/>
      <c r="R123" s="535"/>
      <c r="S123" s="246" t="str">
        <f>IF(S121="","",VLOOKUP(S121,'シフト記号表（勤務時間帯）'!$C$6:$U$35,19,FALSE))</f>
        <v/>
      </c>
      <c r="T123" s="247" t="str">
        <f>IF(T121="","",VLOOKUP(T121,'シフト記号表（勤務時間帯）'!$C$6:$U$35,19,FALSE))</f>
        <v/>
      </c>
      <c r="U123" s="247" t="str">
        <f>IF(U121="","",VLOOKUP(U121,'シフト記号表（勤務時間帯）'!$C$6:$U$35,19,FALSE))</f>
        <v/>
      </c>
      <c r="V123" s="247" t="str">
        <f>IF(V121="","",VLOOKUP(V121,'シフト記号表（勤務時間帯）'!$C$6:$U$35,19,FALSE))</f>
        <v/>
      </c>
      <c r="W123" s="247" t="str">
        <f>IF(W121="","",VLOOKUP(W121,'シフト記号表（勤務時間帯）'!$C$6:$U$35,19,FALSE))</f>
        <v/>
      </c>
      <c r="X123" s="247" t="str">
        <f>IF(X121="","",VLOOKUP(X121,'シフト記号表（勤務時間帯）'!$C$6:$U$35,19,FALSE))</f>
        <v/>
      </c>
      <c r="Y123" s="248" t="str">
        <f>IF(Y121="","",VLOOKUP(Y121,'シフト記号表（勤務時間帯）'!$C$6:$U$35,19,FALSE))</f>
        <v/>
      </c>
      <c r="Z123" s="246" t="str">
        <f>IF(Z121="","",VLOOKUP(Z121,'シフト記号表（勤務時間帯）'!$C$6:$U$35,19,FALSE))</f>
        <v/>
      </c>
      <c r="AA123" s="247" t="str">
        <f>IF(AA121="","",VLOOKUP(AA121,'シフト記号表（勤務時間帯）'!$C$6:$U$35,19,FALSE))</f>
        <v/>
      </c>
      <c r="AB123" s="247" t="str">
        <f>IF(AB121="","",VLOOKUP(AB121,'シフト記号表（勤務時間帯）'!$C$6:$U$35,19,FALSE))</f>
        <v/>
      </c>
      <c r="AC123" s="247" t="str">
        <f>IF(AC121="","",VLOOKUP(AC121,'シフト記号表（勤務時間帯）'!$C$6:$U$35,19,FALSE))</f>
        <v/>
      </c>
      <c r="AD123" s="247" t="str">
        <f>IF(AD121="","",VLOOKUP(AD121,'シフト記号表（勤務時間帯）'!$C$6:$U$35,19,FALSE))</f>
        <v/>
      </c>
      <c r="AE123" s="247" t="str">
        <f>IF(AE121="","",VLOOKUP(AE121,'シフト記号表（勤務時間帯）'!$C$6:$U$35,19,FALSE))</f>
        <v/>
      </c>
      <c r="AF123" s="248" t="str">
        <f>IF(AF121="","",VLOOKUP(AF121,'シフト記号表（勤務時間帯）'!$C$6:$U$35,19,FALSE))</f>
        <v/>
      </c>
      <c r="AG123" s="246" t="str">
        <f>IF(AG121="","",VLOOKUP(AG121,'シフト記号表（勤務時間帯）'!$C$6:$U$35,19,FALSE))</f>
        <v/>
      </c>
      <c r="AH123" s="247" t="str">
        <f>IF(AH121="","",VLOOKUP(AH121,'シフト記号表（勤務時間帯）'!$C$6:$U$35,19,FALSE))</f>
        <v/>
      </c>
      <c r="AI123" s="247" t="str">
        <f>IF(AI121="","",VLOOKUP(AI121,'シフト記号表（勤務時間帯）'!$C$6:$U$35,19,FALSE))</f>
        <v/>
      </c>
      <c r="AJ123" s="247" t="str">
        <f>IF(AJ121="","",VLOOKUP(AJ121,'シフト記号表（勤務時間帯）'!$C$6:$U$35,19,FALSE))</f>
        <v/>
      </c>
      <c r="AK123" s="247" t="str">
        <f>IF(AK121="","",VLOOKUP(AK121,'シフト記号表（勤務時間帯）'!$C$6:$U$35,19,FALSE))</f>
        <v/>
      </c>
      <c r="AL123" s="247" t="str">
        <f>IF(AL121="","",VLOOKUP(AL121,'シフト記号表（勤務時間帯）'!$C$6:$U$35,19,FALSE))</f>
        <v/>
      </c>
      <c r="AM123" s="248" t="str">
        <f>IF(AM121="","",VLOOKUP(AM121,'シフト記号表（勤務時間帯）'!$C$6:$U$35,19,FALSE))</f>
        <v/>
      </c>
      <c r="AN123" s="246" t="str">
        <f>IF(AN121="","",VLOOKUP(AN121,'シフト記号表（勤務時間帯）'!$C$6:$U$35,19,FALSE))</f>
        <v/>
      </c>
      <c r="AO123" s="247" t="str">
        <f>IF(AO121="","",VLOOKUP(AO121,'シフト記号表（勤務時間帯）'!$C$6:$U$35,19,FALSE))</f>
        <v/>
      </c>
      <c r="AP123" s="247" t="str">
        <f>IF(AP121="","",VLOOKUP(AP121,'シフト記号表（勤務時間帯）'!$C$6:$U$35,19,FALSE))</f>
        <v/>
      </c>
      <c r="AQ123" s="247" t="str">
        <f>IF(AQ121="","",VLOOKUP(AQ121,'シフト記号表（勤務時間帯）'!$C$6:$U$35,19,FALSE))</f>
        <v/>
      </c>
      <c r="AR123" s="247" t="str">
        <f>IF(AR121="","",VLOOKUP(AR121,'シフト記号表（勤務時間帯）'!$C$6:$U$35,19,FALSE))</f>
        <v/>
      </c>
      <c r="AS123" s="247" t="str">
        <f>IF(AS121="","",VLOOKUP(AS121,'シフト記号表（勤務時間帯）'!$C$6:$U$35,19,FALSE))</f>
        <v/>
      </c>
      <c r="AT123" s="248" t="str">
        <f>IF(AT121="","",VLOOKUP(AT121,'シフト記号表（勤務時間帯）'!$C$6:$U$35,19,FALSE))</f>
        <v/>
      </c>
      <c r="AU123" s="246" t="str">
        <f>IF(AU121="","",VLOOKUP(AU121,'シフト記号表（勤務時間帯）'!$C$6:$U$35,19,FALSE))</f>
        <v/>
      </c>
      <c r="AV123" s="247" t="str">
        <f>IF(AV121="","",VLOOKUP(AV121,'シフト記号表（勤務時間帯）'!$C$6:$U$35,19,FALSE))</f>
        <v/>
      </c>
      <c r="AW123" s="247" t="str">
        <f>IF(AW121="","",VLOOKUP(AW121,'シフト記号表（勤務時間帯）'!$C$6:$U$35,19,FALSE))</f>
        <v/>
      </c>
      <c r="AX123" s="536">
        <f>IF($BB$3="４週",SUM(S123:AT123),IF($BB$3="暦月",SUM(S123:AW123),""))</f>
        <v>0</v>
      </c>
      <c r="AY123" s="537"/>
      <c r="AZ123" s="538">
        <f>IF($BB$3="４週",AX123/4,IF($BB$3="暦月",'通所型サービス（100名）'!AX123/('通所型サービス（100名）'!$BB$8/7),""))</f>
        <v>0</v>
      </c>
      <c r="BA123" s="539"/>
      <c r="BB123" s="581"/>
      <c r="BC123" s="556"/>
      <c r="BD123" s="556"/>
      <c r="BE123" s="556"/>
      <c r="BF123" s="557"/>
    </row>
    <row r="124" spans="2:58" ht="20.25" customHeight="1">
      <c r="B124" s="459">
        <f>B121+1</f>
        <v>35</v>
      </c>
      <c r="C124" s="540"/>
      <c r="D124" s="541"/>
      <c r="E124" s="542"/>
      <c r="F124" s="249"/>
      <c r="G124" s="549"/>
      <c r="H124" s="551"/>
      <c r="I124" s="475"/>
      <c r="J124" s="475"/>
      <c r="K124" s="476"/>
      <c r="L124" s="552"/>
      <c r="M124" s="553"/>
      <c r="N124" s="553"/>
      <c r="O124" s="554"/>
      <c r="P124" s="558" t="s">
        <v>137</v>
      </c>
      <c r="Q124" s="559"/>
      <c r="R124" s="560"/>
      <c r="S124" s="292"/>
      <c r="T124" s="293"/>
      <c r="U124" s="293"/>
      <c r="V124" s="293"/>
      <c r="W124" s="293"/>
      <c r="X124" s="293"/>
      <c r="Y124" s="294"/>
      <c r="Z124" s="292"/>
      <c r="AA124" s="293"/>
      <c r="AB124" s="293"/>
      <c r="AC124" s="293"/>
      <c r="AD124" s="293"/>
      <c r="AE124" s="293"/>
      <c r="AF124" s="294"/>
      <c r="AG124" s="292"/>
      <c r="AH124" s="293"/>
      <c r="AI124" s="293"/>
      <c r="AJ124" s="293"/>
      <c r="AK124" s="293"/>
      <c r="AL124" s="293"/>
      <c r="AM124" s="294"/>
      <c r="AN124" s="292"/>
      <c r="AO124" s="293"/>
      <c r="AP124" s="293"/>
      <c r="AQ124" s="293"/>
      <c r="AR124" s="293"/>
      <c r="AS124" s="293"/>
      <c r="AT124" s="294"/>
      <c r="AU124" s="292"/>
      <c r="AV124" s="293"/>
      <c r="AW124" s="293"/>
      <c r="AX124" s="624"/>
      <c r="AY124" s="625"/>
      <c r="AZ124" s="626"/>
      <c r="BA124" s="627"/>
      <c r="BB124" s="579"/>
      <c r="BC124" s="553"/>
      <c r="BD124" s="553"/>
      <c r="BE124" s="553"/>
      <c r="BF124" s="554"/>
    </row>
    <row r="125" spans="2:58" ht="20.25" customHeight="1">
      <c r="B125" s="459"/>
      <c r="C125" s="543"/>
      <c r="D125" s="544"/>
      <c r="E125" s="545"/>
      <c r="F125" s="241"/>
      <c r="G125" s="470"/>
      <c r="H125" s="474"/>
      <c r="I125" s="475"/>
      <c r="J125" s="475"/>
      <c r="K125" s="476"/>
      <c r="L125" s="480"/>
      <c r="M125" s="481"/>
      <c r="N125" s="481"/>
      <c r="O125" s="482"/>
      <c r="P125" s="526" t="s">
        <v>138</v>
      </c>
      <c r="Q125" s="527"/>
      <c r="R125" s="528"/>
      <c r="S125" s="242" t="str">
        <f>IF(S124="","",VLOOKUP(S124,'シフト記号表（勤務時間帯）'!$C$6:$K$35,9,FALSE))</f>
        <v/>
      </c>
      <c r="T125" s="243" t="str">
        <f>IF(T124="","",VLOOKUP(T124,'シフト記号表（勤務時間帯）'!$C$6:$K$35,9,FALSE))</f>
        <v/>
      </c>
      <c r="U125" s="243" t="str">
        <f>IF(U124="","",VLOOKUP(U124,'シフト記号表（勤務時間帯）'!$C$6:$K$35,9,FALSE))</f>
        <v/>
      </c>
      <c r="V125" s="243" t="str">
        <f>IF(V124="","",VLOOKUP(V124,'シフト記号表（勤務時間帯）'!$C$6:$K$35,9,FALSE))</f>
        <v/>
      </c>
      <c r="W125" s="243" t="str">
        <f>IF(W124="","",VLOOKUP(W124,'シフト記号表（勤務時間帯）'!$C$6:$K$35,9,FALSE))</f>
        <v/>
      </c>
      <c r="X125" s="243" t="str">
        <f>IF(X124="","",VLOOKUP(X124,'シフト記号表（勤務時間帯）'!$C$6:$K$35,9,FALSE))</f>
        <v/>
      </c>
      <c r="Y125" s="244" t="str">
        <f>IF(Y124="","",VLOOKUP(Y124,'シフト記号表（勤務時間帯）'!$C$6:$K$35,9,FALSE))</f>
        <v/>
      </c>
      <c r="Z125" s="242" t="str">
        <f>IF(Z124="","",VLOOKUP(Z124,'シフト記号表（勤務時間帯）'!$C$6:$K$35,9,FALSE))</f>
        <v/>
      </c>
      <c r="AA125" s="243" t="str">
        <f>IF(AA124="","",VLOOKUP(AA124,'シフト記号表（勤務時間帯）'!$C$6:$K$35,9,FALSE))</f>
        <v/>
      </c>
      <c r="AB125" s="243" t="str">
        <f>IF(AB124="","",VLOOKUP(AB124,'シフト記号表（勤務時間帯）'!$C$6:$K$35,9,FALSE))</f>
        <v/>
      </c>
      <c r="AC125" s="243" t="str">
        <f>IF(AC124="","",VLOOKUP(AC124,'シフト記号表（勤務時間帯）'!$C$6:$K$35,9,FALSE))</f>
        <v/>
      </c>
      <c r="AD125" s="243" t="str">
        <f>IF(AD124="","",VLOOKUP(AD124,'シフト記号表（勤務時間帯）'!$C$6:$K$35,9,FALSE))</f>
        <v/>
      </c>
      <c r="AE125" s="243" t="str">
        <f>IF(AE124="","",VLOOKUP(AE124,'シフト記号表（勤務時間帯）'!$C$6:$K$35,9,FALSE))</f>
        <v/>
      </c>
      <c r="AF125" s="244" t="str">
        <f>IF(AF124="","",VLOOKUP(AF124,'シフト記号表（勤務時間帯）'!$C$6:$K$35,9,FALSE))</f>
        <v/>
      </c>
      <c r="AG125" s="242" t="str">
        <f>IF(AG124="","",VLOOKUP(AG124,'シフト記号表（勤務時間帯）'!$C$6:$K$35,9,FALSE))</f>
        <v/>
      </c>
      <c r="AH125" s="243" t="str">
        <f>IF(AH124="","",VLOOKUP(AH124,'シフト記号表（勤務時間帯）'!$C$6:$K$35,9,FALSE))</f>
        <v/>
      </c>
      <c r="AI125" s="243" t="str">
        <f>IF(AI124="","",VLOOKUP(AI124,'シフト記号表（勤務時間帯）'!$C$6:$K$35,9,FALSE))</f>
        <v/>
      </c>
      <c r="AJ125" s="243" t="str">
        <f>IF(AJ124="","",VLOOKUP(AJ124,'シフト記号表（勤務時間帯）'!$C$6:$K$35,9,FALSE))</f>
        <v/>
      </c>
      <c r="AK125" s="243" t="str">
        <f>IF(AK124="","",VLOOKUP(AK124,'シフト記号表（勤務時間帯）'!$C$6:$K$35,9,FALSE))</f>
        <v/>
      </c>
      <c r="AL125" s="243" t="str">
        <f>IF(AL124="","",VLOOKUP(AL124,'シフト記号表（勤務時間帯）'!$C$6:$K$35,9,FALSE))</f>
        <v/>
      </c>
      <c r="AM125" s="244" t="str">
        <f>IF(AM124="","",VLOOKUP(AM124,'シフト記号表（勤務時間帯）'!$C$6:$K$35,9,FALSE))</f>
        <v/>
      </c>
      <c r="AN125" s="242" t="str">
        <f>IF(AN124="","",VLOOKUP(AN124,'シフト記号表（勤務時間帯）'!$C$6:$K$35,9,FALSE))</f>
        <v/>
      </c>
      <c r="AO125" s="243" t="str">
        <f>IF(AO124="","",VLOOKUP(AO124,'シフト記号表（勤務時間帯）'!$C$6:$K$35,9,FALSE))</f>
        <v/>
      </c>
      <c r="AP125" s="243" t="str">
        <f>IF(AP124="","",VLOOKUP(AP124,'シフト記号表（勤務時間帯）'!$C$6:$K$35,9,FALSE))</f>
        <v/>
      </c>
      <c r="AQ125" s="243" t="str">
        <f>IF(AQ124="","",VLOOKUP(AQ124,'シフト記号表（勤務時間帯）'!$C$6:$K$35,9,FALSE))</f>
        <v/>
      </c>
      <c r="AR125" s="243" t="str">
        <f>IF(AR124="","",VLOOKUP(AR124,'シフト記号表（勤務時間帯）'!$C$6:$K$35,9,FALSE))</f>
        <v/>
      </c>
      <c r="AS125" s="243" t="str">
        <f>IF(AS124="","",VLOOKUP(AS124,'シフト記号表（勤務時間帯）'!$C$6:$K$35,9,FALSE))</f>
        <v/>
      </c>
      <c r="AT125" s="244" t="str">
        <f>IF(AT124="","",VLOOKUP(AT124,'シフト記号表（勤務時間帯）'!$C$6:$K$35,9,FALSE))</f>
        <v/>
      </c>
      <c r="AU125" s="242" t="str">
        <f>IF(AU124="","",VLOOKUP(AU124,'シフト記号表（勤務時間帯）'!$C$6:$K$35,9,FALSE))</f>
        <v/>
      </c>
      <c r="AV125" s="243" t="str">
        <f>IF(AV124="","",VLOOKUP(AV124,'シフト記号表（勤務時間帯）'!$C$6:$K$35,9,FALSE))</f>
        <v/>
      </c>
      <c r="AW125" s="243" t="str">
        <f>IF(AW124="","",VLOOKUP(AW124,'シフト記号表（勤務時間帯）'!$C$6:$K$35,9,FALSE))</f>
        <v/>
      </c>
      <c r="AX125" s="529">
        <f>IF($BB$3="４週",SUM(S125:AT125),IF($BB$3="暦月",SUM(S125:AW125),""))</f>
        <v>0</v>
      </c>
      <c r="AY125" s="530"/>
      <c r="AZ125" s="531">
        <f>IF($BB$3="４週",AX125/4,IF($BB$3="暦月",'通所型サービス（100名）'!AX125/('通所型サービス（100名）'!$BB$8/7),""))</f>
        <v>0</v>
      </c>
      <c r="BA125" s="532"/>
      <c r="BB125" s="580"/>
      <c r="BC125" s="481"/>
      <c r="BD125" s="481"/>
      <c r="BE125" s="481"/>
      <c r="BF125" s="482"/>
    </row>
    <row r="126" spans="2:58" ht="20.25" customHeight="1">
      <c r="B126" s="459"/>
      <c r="C126" s="546"/>
      <c r="D126" s="547"/>
      <c r="E126" s="548"/>
      <c r="F126" s="295">
        <f>C124</f>
        <v>0</v>
      </c>
      <c r="G126" s="550"/>
      <c r="H126" s="474"/>
      <c r="I126" s="475"/>
      <c r="J126" s="475"/>
      <c r="K126" s="476"/>
      <c r="L126" s="555"/>
      <c r="M126" s="556"/>
      <c r="N126" s="556"/>
      <c r="O126" s="557"/>
      <c r="P126" s="533" t="s">
        <v>139</v>
      </c>
      <c r="Q126" s="534"/>
      <c r="R126" s="535"/>
      <c r="S126" s="246" t="str">
        <f>IF(S124="","",VLOOKUP(S124,'シフト記号表（勤務時間帯）'!$C$6:$U$35,19,FALSE))</f>
        <v/>
      </c>
      <c r="T126" s="247" t="str">
        <f>IF(T124="","",VLOOKUP(T124,'シフト記号表（勤務時間帯）'!$C$6:$U$35,19,FALSE))</f>
        <v/>
      </c>
      <c r="U126" s="247" t="str">
        <f>IF(U124="","",VLOOKUP(U124,'シフト記号表（勤務時間帯）'!$C$6:$U$35,19,FALSE))</f>
        <v/>
      </c>
      <c r="V126" s="247" t="str">
        <f>IF(V124="","",VLOOKUP(V124,'シフト記号表（勤務時間帯）'!$C$6:$U$35,19,FALSE))</f>
        <v/>
      </c>
      <c r="W126" s="247" t="str">
        <f>IF(W124="","",VLOOKUP(W124,'シフト記号表（勤務時間帯）'!$C$6:$U$35,19,FALSE))</f>
        <v/>
      </c>
      <c r="X126" s="247" t="str">
        <f>IF(X124="","",VLOOKUP(X124,'シフト記号表（勤務時間帯）'!$C$6:$U$35,19,FALSE))</f>
        <v/>
      </c>
      <c r="Y126" s="248" t="str">
        <f>IF(Y124="","",VLOOKUP(Y124,'シフト記号表（勤務時間帯）'!$C$6:$U$35,19,FALSE))</f>
        <v/>
      </c>
      <c r="Z126" s="246" t="str">
        <f>IF(Z124="","",VLOOKUP(Z124,'シフト記号表（勤務時間帯）'!$C$6:$U$35,19,FALSE))</f>
        <v/>
      </c>
      <c r="AA126" s="247" t="str">
        <f>IF(AA124="","",VLOOKUP(AA124,'シフト記号表（勤務時間帯）'!$C$6:$U$35,19,FALSE))</f>
        <v/>
      </c>
      <c r="AB126" s="247" t="str">
        <f>IF(AB124="","",VLOOKUP(AB124,'シフト記号表（勤務時間帯）'!$C$6:$U$35,19,FALSE))</f>
        <v/>
      </c>
      <c r="AC126" s="247" t="str">
        <f>IF(AC124="","",VLOOKUP(AC124,'シフト記号表（勤務時間帯）'!$C$6:$U$35,19,FALSE))</f>
        <v/>
      </c>
      <c r="AD126" s="247" t="str">
        <f>IF(AD124="","",VLOOKUP(AD124,'シフト記号表（勤務時間帯）'!$C$6:$U$35,19,FALSE))</f>
        <v/>
      </c>
      <c r="AE126" s="247" t="str">
        <f>IF(AE124="","",VLOOKUP(AE124,'シフト記号表（勤務時間帯）'!$C$6:$U$35,19,FALSE))</f>
        <v/>
      </c>
      <c r="AF126" s="248" t="str">
        <f>IF(AF124="","",VLOOKUP(AF124,'シフト記号表（勤務時間帯）'!$C$6:$U$35,19,FALSE))</f>
        <v/>
      </c>
      <c r="AG126" s="246" t="str">
        <f>IF(AG124="","",VLOOKUP(AG124,'シフト記号表（勤務時間帯）'!$C$6:$U$35,19,FALSE))</f>
        <v/>
      </c>
      <c r="AH126" s="247" t="str">
        <f>IF(AH124="","",VLOOKUP(AH124,'シフト記号表（勤務時間帯）'!$C$6:$U$35,19,FALSE))</f>
        <v/>
      </c>
      <c r="AI126" s="247" t="str">
        <f>IF(AI124="","",VLOOKUP(AI124,'シフト記号表（勤務時間帯）'!$C$6:$U$35,19,FALSE))</f>
        <v/>
      </c>
      <c r="AJ126" s="247" t="str">
        <f>IF(AJ124="","",VLOOKUP(AJ124,'シフト記号表（勤務時間帯）'!$C$6:$U$35,19,FALSE))</f>
        <v/>
      </c>
      <c r="AK126" s="247" t="str">
        <f>IF(AK124="","",VLOOKUP(AK124,'シフト記号表（勤務時間帯）'!$C$6:$U$35,19,FALSE))</f>
        <v/>
      </c>
      <c r="AL126" s="247" t="str">
        <f>IF(AL124="","",VLOOKUP(AL124,'シフト記号表（勤務時間帯）'!$C$6:$U$35,19,FALSE))</f>
        <v/>
      </c>
      <c r="AM126" s="248" t="str">
        <f>IF(AM124="","",VLOOKUP(AM124,'シフト記号表（勤務時間帯）'!$C$6:$U$35,19,FALSE))</f>
        <v/>
      </c>
      <c r="AN126" s="246" t="str">
        <f>IF(AN124="","",VLOOKUP(AN124,'シフト記号表（勤務時間帯）'!$C$6:$U$35,19,FALSE))</f>
        <v/>
      </c>
      <c r="AO126" s="247" t="str">
        <f>IF(AO124="","",VLOOKUP(AO124,'シフト記号表（勤務時間帯）'!$C$6:$U$35,19,FALSE))</f>
        <v/>
      </c>
      <c r="AP126" s="247" t="str">
        <f>IF(AP124="","",VLOOKUP(AP124,'シフト記号表（勤務時間帯）'!$C$6:$U$35,19,FALSE))</f>
        <v/>
      </c>
      <c r="AQ126" s="247" t="str">
        <f>IF(AQ124="","",VLOOKUP(AQ124,'シフト記号表（勤務時間帯）'!$C$6:$U$35,19,FALSE))</f>
        <v/>
      </c>
      <c r="AR126" s="247" t="str">
        <f>IF(AR124="","",VLOOKUP(AR124,'シフト記号表（勤務時間帯）'!$C$6:$U$35,19,FALSE))</f>
        <v/>
      </c>
      <c r="AS126" s="247" t="str">
        <f>IF(AS124="","",VLOOKUP(AS124,'シフト記号表（勤務時間帯）'!$C$6:$U$35,19,FALSE))</f>
        <v/>
      </c>
      <c r="AT126" s="248" t="str">
        <f>IF(AT124="","",VLOOKUP(AT124,'シフト記号表（勤務時間帯）'!$C$6:$U$35,19,FALSE))</f>
        <v/>
      </c>
      <c r="AU126" s="246" t="str">
        <f>IF(AU124="","",VLOOKUP(AU124,'シフト記号表（勤務時間帯）'!$C$6:$U$35,19,FALSE))</f>
        <v/>
      </c>
      <c r="AV126" s="247" t="str">
        <f>IF(AV124="","",VLOOKUP(AV124,'シフト記号表（勤務時間帯）'!$C$6:$U$35,19,FALSE))</f>
        <v/>
      </c>
      <c r="AW126" s="247" t="str">
        <f>IF(AW124="","",VLOOKUP(AW124,'シフト記号表（勤務時間帯）'!$C$6:$U$35,19,FALSE))</f>
        <v/>
      </c>
      <c r="AX126" s="536">
        <f>IF($BB$3="４週",SUM(S126:AT126),IF($BB$3="暦月",SUM(S126:AW126),""))</f>
        <v>0</v>
      </c>
      <c r="AY126" s="537"/>
      <c r="AZ126" s="538">
        <f>IF($BB$3="４週",AX126/4,IF($BB$3="暦月",'通所型サービス（100名）'!AX126/('通所型サービス（100名）'!$BB$8/7),""))</f>
        <v>0</v>
      </c>
      <c r="BA126" s="539"/>
      <c r="BB126" s="581"/>
      <c r="BC126" s="556"/>
      <c r="BD126" s="556"/>
      <c r="BE126" s="556"/>
      <c r="BF126" s="557"/>
    </row>
    <row r="127" spans="2:58" ht="20.25" customHeight="1">
      <c r="B127" s="459">
        <f>B124+1</f>
        <v>36</v>
      </c>
      <c r="C127" s="540"/>
      <c r="D127" s="541"/>
      <c r="E127" s="542"/>
      <c r="F127" s="249"/>
      <c r="G127" s="549"/>
      <c r="H127" s="551"/>
      <c r="I127" s="475"/>
      <c r="J127" s="475"/>
      <c r="K127" s="476"/>
      <c r="L127" s="552"/>
      <c r="M127" s="553"/>
      <c r="N127" s="553"/>
      <c r="O127" s="554"/>
      <c r="P127" s="558" t="s">
        <v>137</v>
      </c>
      <c r="Q127" s="559"/>
      <c r="R127" s="560"/>
      <c r="S127" s="292"/>
      <c r="T127" s="293"/>
      <c r="U127" s="293"/>
      <c r="V127" s="293"/>
      <c r="W127" s="293"/>
      <c r="X127" s="293"/>
      <c r="Y127" s="294"/>
      <c r="Z127" s="292"/>
      <c r="AA127" s="293"/>
      <c r="AB127" s="293"/>
      <c r="AC127" s="293"/>
      <c r="AD127" s="293"/>
      <c r="AE127" s="293"/>
      <c r="AF127" s="294"/>
      <c r="AG127" s="292"/>
      <c r="AH127" s="293"/>
      <c r="AI127" s="293"/>
      <c r="AJ127" s="293"/>
      <c r="AK127" s="293"/>
      <c r="AL127" s="293"/>
      <c r="AM127" s="294"/>
      <c r="AN127" s="292"/>
      <c r="AO127" s="293"/>
      <c r="AP127" s="293"/>
      <c r="AQ127" s="293"/>
      <c r="AR127" s="293"/>
      <c r="AS127" s="293"/>
      <c r="AT127" s="294"/>
      <c r="AU127" s="292"/>
      <c r="AV127" s="293"/>
      <c r="AW127" s="293"/>
      <c r="AX127" s="624"/>
      <c r="AY127" s="625"/>
      <c r="AZ127" s="626"/>
      <c r="BA127" s="627"/>
      <c r="BB127" s="579"/>
      <c r="BC127" s="553"/>
      <c r="BD127" s="553"/>
      <c r="BE127" s="553"/>
      <c r="BF127" s="554"/>
    </row>
    <row r="128" spans="2:58" ht="20.25" customHeight="1">
      <c r="B128" s="459"/>
      <c r="C128" s="543"/>
      <c r="D128" s="544"/>
      <c r="E128" s="545"/>
      <c r="F128" s="241"/>
      <c r="G128" s="470"/>
      <c r="H128" s="474"/>
      <c r="I128" s="475"/>
      <c r="J128" s="475"/>
      <c r="K128" s="476"/>
      <c r="L128" s="480"/>
      <c r="M128" s="481"/>
      <c r="N128" s="481"/>
      <c r="O128" s="482"/>
      <c r="P128" s="526" t="s">
        <v>138</v>
      </c>
      <c r="Q128" s="527"/>
      <c r="R128" s="528"/>
      <c r="S128" s="242" t="str">
        <f>IF(S127="","",VLOOKUP(S127,'シフト記号表（勤務時間帯）'!$C$6:$K$35,9,FALSE))</f>
        <v/>
      </c>
      <c r="T128" s="243" t="str">
        <f>IF(T127="","",VLOOKUP(T127,'シフト記号表（勤務時間帯）'!$C$6:$K$35,9,FALSE))</f>
        <v/>
      </c>
      <c r="U128" s="243" t="str">
        <f>IF(U127="","",VLOOKUP(U127,'シフト記号表（勤務時間帯）'!$C$6:$K$35,9,FALSE))</f>
        <v/>
      </c>
      <c r="V128" s="243" t="str">
        <f>IF(V127="","",VLOOKUP(V127,'シフト記号表（勤務時間帯）'!$C$6:$K$35,9,FALSE))</f>
        <v/>
      </c>
      <c r="W128" s="243" t="str">
        <f>IF(W127="","",VLOOKUP(W127,'シフト記号表（勤務時間帯）'!$C$6:$K$35,9,FALSE))</f>
        <v/>
      </c>
      <c r="X128" s="243" t="str">
        <f>IF(X127="","",VLOOKUP(X127,'シフト記号表（勤務時間帯）'!$C$6:$K$35,9,FALSE))</f>
        <v/>
      </c>
      <c r="Y128" s="244" t="str">
        <f>IF(Y127="","",VLOOKUP(Y127,'シフト記号表（勤務時間帯）'!$C$6:$K$35,9,FALSE))</f>
        <v/>
      </c>
      <c r="Z128" s="242" t="str">
        <f>IF(Z127="","",VLOOKUP(Z127,'シフト記号表（勤務時間帯）'!$C$6:$K$35,9,FALSE))</f>
        <v/>
      </c>
      <c r="AA128" s="243" t="str">
        <f>IF(AA127="","",VLOOKUP(AA127,'シフト記号表（勤務時間帯）'!$C$6:$K$35,9,FALSE))</f>
        <v/>
      </c>
      <c r="AB128" s="243" t="str">
        <f>IF(AB127="","",VLOOKUP(AB127,'シフト記号表（勤務時間帯）'!$C$6:$K$35,9,FALSE))</f>
        <v/>
      </c>
      <c r="AC128" s="243" t="str">
        <f>IF(AC127="","",VLOOKUP(AC127,'シフト記号表（勤務時間帯）'!$C$6:$K$35,9,FALSE))</f>
        <v/>
      </c>
      <c r="AD128" s="243" t="str">
        <f>IF(AD127="","",VLOOKUP(AD127,'シフト記号表（勤務時間帯）'!$C$6:$K$35,9,FALSE))</f>
        <v/>
      </c>
      <c r="AE128" s="243" t="str">
        <f>IF(AE127="","",VLOOKUP(AE127,'シフト記号表（勤務時間帯）'!$C$6:$K$35,9,FALSE))</f>
        <v/>
      </c>
      <c r="AF128" s="244" t="str">
        <f>IF(AF127="","",VLOOKUP(AF127,'シフト記号表（勤務時間帯）'!$C$6:$K$35,9,FALSE))</f>
        <v/>
      </c>
      <c r="AG128" s="242" t="str">
        <f>IF(AG127="","",VLOOKUP(AG127,'シフト記号表（勤務時間帯）'!$C$6:$K$35,9,FALSE))</f>
        <v/>
      </c>
      <c r="AH128" s="243" t="str">
        <f>IF(AH127="","",VLOOKUP(AH127,'シフト記号表（勤務時間帯）'!$C$6:$K$35,9,FALSE))</f>
        <v/>
      </c>
      <c r="AI128" s="243" t="str">
        <f>IF(AI127="","",VLOOKUP(AI127,'シフト記号表（勤務時間帯）'!$C$6:$K$35,9,FALSE))</f>
        <v/>
      </c>
      <c r="AJ128" s="243" t="str">
        <f>IF(AJ127="","",VLOOKUP(AJ127,'シフト記号表（勤務時間帯）'!$C$6:$K$35,9,FALSE))</f>
        <v/>
      </c>
      <c r="AK128" s="243" t="str">
        <f>IF(AK127="","",VLOOKUP(AK127,'シフト記号表（勤務時間帯）'!$C$6:$K$35,9,FALSE))</f>
        <v/>
      </c>
      <c r="AL128" s="243" t="str">
        <f>IF(AL127="","",VLOOKUP(AL127,'シフト記号表（勤務時間帯）'!$C$6:$K$35,9,FALSE))</f>
        <v/>
      </c>
      <c r="AM128" s="244" t="str">
        <f>IF(AM127="","",VLOOKUP(AM127,'シフト記号表（勤務時間帯）'!$C$6:$K$35,9,FALSE))</f>
        <v/>
      </c>
      <c r="AN128" s="242" t="str">
        <f>IF(AN127="","",VLOOKUP(AN127,'シフト記号表（勤務時間帯）'!$C$6:$K$35,9,FALSE))</f>
        <v/>
      </c>
      <c r="AO128" s="243" t="str">
        <f>IF(AO127="","",VLOOKUP(AO127,'シフト記号表（勤務時間帯）'!$C$6:$K$35,9,FALSE))</f>
        <v/>
      </c>
      <c r="AP128" s="243" t="str">
        <f>IF(AP127="","",VLOOKUP(AP127,'シフト記号表（勤務時間帯）'!$C$6:$K$35,9,FALSE))</f>
        <v/>
      </c>
      <c r="AQ128" s="243" t="str">
        <f>IF(AQ127="","",VLOOKUP(AQ127,'シフト記号表（勤務時間帯）'!$C$6:$K$35,9,FALSE))</f>
        <v/>
      </c>
      <c r="AR128" s="243" t="str">
        <f>IF(AR127="","",VLOOKUP(AR127,'シフト記号表（勤務時間帯）'!$C$6:$K$35,9,FALSE))</f>
        <v/>
      </c>
      <c r="AS128" s="243" t="str">
        <f>IF(AS127="","",VLOOKUP(AS127,'シフト記号表（勤務時間帯）'!$C$6:$K$35,9,FALSE))</f>
        <v/>
      </c>
      <c r="AT128" s="244" t="str">
        <f>IF(AT127="","",VLOOKUP(AT127,'シフト記号表（勤務時間帯）'!$C$6:$K$35,9,FALSE))</f>
        <v/>
      </c>
      <c r="AU128" s="242" t="str">
        <f>IF(AU127="","",VLOOKUP(AU127,'シフト記号表（勤務時間帯）'!$C$6:$K$35,9,FALSE))</f>
        <v/>
      </c>
      <c r="AV128" s="243" t="str">
        <f>IF(AV127="","",VLOOKUP(AV127,'シフト記号表（勤務時間帯）'!$C$6:$K$35,9,FALSE))</f>
        <v/>
      </c>
      <c r="AW128" s="243" t="str">
        <f>IF(AW127="","",VLOOKUP(AW127,'シフト記号表（勤務時間帯）'!$C$6:$K$35,9,FALSE))</f>
        <v/>
      </c>
      <c r="AX128" s="529">
        <f>IF($BB$3="４週",SUM(S128:AT128),IF($BB$3="暦月",SUM(S128:AW128),""))</f>
        <v>0</v>
      </c>
      <c r="AY128" s="530"/>
      <c r="AZ128" s="531">
        <f>IF($BB$3="４週",AX128/4,IF($BB$3="暦月",'通所型サービス（100名）'!AX128/('通所型サービス（100名）'!$BB$8/7),""))</f>
        <v>0</v>
      </c>
      <c r="BA128" s="532"/>
      <c r="BB128" s="580"/>
      <c r="BC128" s="481"/>
      <c r="BD128" s="481"/>
      <c r="BE128" s="481"/>
      <c r="BF128" s="482"/>
    </row>
    <row r="129" spans="2:58" ht="20.25" customHeight="1">
      <c r="B129" s="459"/>
      <c r="C129" s="546"/>
      <c r="D129" s="547"/>
      <c r="E129" s="548"/>
      <c r="F129" s="295">
        <f>C127</f>
        <v>0</v>
      </c>
      <c r="G129" s="550"/>
      <c r="H129" s="474"/>
      <c r="I129" s="475"/>
      <c r="J129" s="475"/>
      <c r="K129" s="476"/>
      <c r="L129" s="555"/>
      <c r="M129" s="556"/>
      <c r="N129" s="556"/>
      <c r="O129" s="557"/>
      <c r="P129" s="533" t="s">
        <v>139</v>
      </c>
      <c r="Q129" s="534"/>
      <c r="R129" s="535"/>
      <c r="S129" s="246" t="str">
        <f>IF(S127="","",VLOOKUP(S127,'シフト記号表（勤務時間帯）'!$C$6:$U$35,19,FALSE))</f>
        <v/>
      </c>
      <c r="T129" s="247" t="str">
        <f>IF(T127="","",VLOOKUP(T127,'シフト記号表（勤務時間帯）'!$C$6:$U$35,19,FALSE))</f>
        <v/>
      </c>
      <c r="U129" s="247" t="str">
        <f>IF(U127="","",VLOOKUP(U127,'シフト記号表（勤務時間帯）'!$C$6:$U$35,19,FALSE))</f>
        <v/>
      </c>
      <c r="V129" s="247" t="str">
        <f>IF(V127="","",VLOOKUP(V127,'シフト記号表（勤務時間帯）'!$C$6:$U$35,19,FALSE))</f>
        <v/>
      </c>
      <c r="W129" s="247" t="str">
        <f>IF(W127="","",VLOOKUP(W127,'シフト記号表（勤務時間帯）'!$C$6:$U$35,19,FALSE))</f>
        <v/>
      </c>
      <c r="X129" s="247" t="str">
        <f>IF(X127="","",VLOOKUP(X127,'シフト記号表（勤務時間帯）'!$C$6:$U$35,19,FALSE))</f>
        <v/>
      </c>
      <c r="Y129" s="248" t="str">
        <f>IF(Y127="","",VLOOKUP(Y127,'シフト記号表（勤務時間帯）'!$C$6:$U$35,19,FALSE))</f>
        <v/>
      </c>
      <c r="Z129" s="246" t="str">
        <f>IF(Z127="","",VLOOKUP(Z127,'シフト記号表（勤務時間帯）'!$C$6:$U$35,19,FALSE))</f>
        <v/>
      </c>
      <c r="AA129" s="247" t="str">
        <f>IF(AA127="","",VLOOKUP(AA127,'シフト記号表（勤務時間帯）'!$C$6:$U$35,19,FALSE))</f>
        <v/>
      </c>
      <c r="AB129" s="247" t="str">
        <f>IF(AB127="","",VLOOKUP(AB127,'シフト記号表（勤務時間帯）'!$C$6:$U$35,19,FALSE))</f>
        <v/>
      </c>
      <c r="AC129" s="247" t="str">
        <f>IF(AC127="","",VLOOKUP(AC127,'シフト記号表（勤務時間帯）'!$C$6:$U$35,19,FALSE))</f>
        <v/>
      </c>
      <c r="AD129" s="247" t="str">
        <f>IF(AD127="","",VLOOKUP(AD127,'シフト記号表（勤務時間帯）'!$C$6:$U$35,19,FALSE))</f>
        <v/>
      </c>
      <c r="AE129" s="247" t="str">
        <f>IF(AE127="","",VLOOKUP(AE127,'シフト記号表（勤務時間帯）'!$C$6:$U$35,19,FALSE))</f>
        <v/>
      </c>
      <c r="AF129" s="248" t="str">
        <f>IF(AF127="","",VLOOKUP(AF127,'シフト記号表（勤務時間帯）'!$C$6:$U$35,19,FALSE))</f>
        <v/>
      </c>
      <c r="AG129" s="246" t="str">
        <f>IF(AG127="","",VLOOKUP(AG127,'シフト記号表（勤務時間帯）'!$C$6:$U$35,19,FALSE))</f>
        <v/>
      </c>
      <c r="AH129" s="247" t="str">
        <f>IF(AH127="","",VLOOKUP(AH127,'シフト記号表（勤務時間帯）'!$C$6:$U$35,19,FALSE))</f>
        <v/>
      </c>
      <c r="AI129" s="247" t="str">
        <f>IF(AI127="","",VLOOKUP(AI127,'シフト記号表（勤務時間帯）'!$C$6:$U$35,19,FALSE))</f>
        <v/>
      </c>
      <c r="AJ129" s="247" t="str">
        <f>IF(AJ127="","",VLOOKUP(AJ127,'シフト記号表（勤務時間帯）'!$C$6:$U$35,19,FALSE))</f>
        <v/>
      </c>
      <c r="AK129" s="247" t="str">
        <f>IF(AK127="","",VLOOKUP(AK127,'シフト記号表（勤務時間帯）'!$C$6:$U$35,19,FALSE))</f>
        <v/>
      </c>
      <c r="AL129" s="247" t="str">
        <f>IF(AL127="","",VLOOKUP(AL127,'シフト記号表（勤務時間帯）'!$C$6:$U$35,19,FALSE))</f>
        <v/>
      </c>
      <c r="AM129" s="248" t="str">
        <f>IF(AM127="","",VLOOKUP(AM127,'シフト記号表（勤務時間帯）'!$C$6:$U$35,19,FALSE))</f>
        <v/>
      </c>
      <c r="AN129" s="246" t="str">
        <f>IF(AN127="","",VLOOKUP(AN127,'シフト記号表（勤務時間帯）'!$C$6:$U$35,19,FALSE))</f>
        <v/>
      </c>
      <c r="AO129" s="247" t="str">
        <f>IF(AO127="","",VLOOKUP(AO127,'シフト記号表（勤務時間帯）'!$C$6:$U$35,19,FALSE))</f>
        <v/>
      </c>
      <c r="AP129" s="247" t="str">
        <f>IF(AP127="","",VLOOKUP(AP127,'シフト記号表（勤務時間帯）'!$C$6:$U$35,19,FALSE))</f>
        <v/>
      </c>
      <c r="AQ129" s="247" t="str">
        <f>IF(AQ127="","",VLOOKUP(AQ127,'シフト記号表（勤務時間帯）'!$C$6:$U$35,19,FALSE))</f>
        <v/>
      </c>
      <c r="AR129" s="247" t="str">
        <f>IF(AR127="","",VLOOKUP(AR127,'シフト記号表（勤務時間帯）'!$C$6:$U$35,19,FALSE))</f>
        <v/>
      </c>
      <c r="AS129" s="247" t="str">
        <f>IF(AS127="","",VLOOKUP(AS127,'シフト記号表（勤務時間帯）'!$C$6:$U$35,19,FALSE))</f>
        <v/>
      </c>
      <c r="AT129" s="248" t="str">
        <f>IF(AT127="","",VLOOKUP(AT127,'シフト記号表（勤務時間帯）'!$C$6:$U$35,19,FALSE))</f>
        <v/>
      </c>
      <c r="AU129" s="246" t="str">
        <f>IF(AU127="","",VLOOKUP(AU127,'シフト記号表（勤務時間帯）'!$C$6:$U$35,19,FALSE))</f>
        <v/>
      </c>
      <c r="AV129" s="247" t="str">
        <f>IF(AV127="","",VLOOKUP(AV127,'シフト記号表（勤務時間帯）'!$C$6:$U$35,19,FALSE))</f>
        <v/>
      </c>
      <c r="AW129" s="247" t="str">
        <f>IF(AW127="","",VLOOKUP(AW127,'シフト記号表（勤務時間帯）'!$C$6:$U$35,19,FALSE))</f>
        <v/>
      </c>
      <c r="AX129" s="536">
        <f>IF($BB$3="４週",SUM(S129:AT129),IF($BB$3="暦月",SUM(S129:AW129),""))</f>
        <v>0</v>
      </c>
      <c r="AY129" s="537"/>
      <c r="AZ129" s="538">
        <f>IF($BB$3="４週",AX129/4,IF($BB$3="暦月",'通所型サービス（100名）'!AX129/('通所型サービス（100名）'!$BB$8/7),""))</f>
        <v>0</v>
      </c>
      <c r="BA129" s="539"/>
      <c r="BB129" s="581"/>
      <c r="BC129" s="556"/>
      <c r="BD129" s="556"/>
      <c r="BE129" s="556"/>
      <c r="BF129" s="557"/>
    </row>
    <row r="130" spans="2:58" ht="20.25" customHeight="1">
      <c r="B130" s="459">
        <f>B127+1</f>
        <v>37</v>
      </c>
      <c r="C130" s="540"/>
      <c r="D130" s="541"/>
      <c r="E130" s="542"/>
      <c r="F130" s="249"/>
      <c r="G130" s="549"/>
      <c r="H130" s="551"/>
      <c r="I130" s="475"/>
      <c r="J130" s="475"/>
      <c r="K130" s="476"/>
      <c r="L130" s="552"/>
      <c r="M130" s="553"/>
      <c r="N130" s="553"/>
      <c r="O130" s="554"/>
      <c r="P130" s="558" t="s">
        <v>137</v>
      </c>
      <c r="Q130" s="559"/>
      <c r="R130" s="560"/>
      <c r="S130" s="292"/>
      <c r="T130" s="293"/>
      <c r="U130" s="293"/>
      <c r="V130" s="293"/>
      <c r="W130" s="293"/>
      <c r="X130" s="293"/>
      <c r="Y130" s="294"/>
      <c r="Z130" s="292"/>
      <c r="AA130" s="293"/>
      <c r="AB130" s="293"/>
      <c r="AC130" s="293"/>
      <c r="AD130" s="293"/>
      <c r="AE130" s="293"/>
      <c r="AF130" s="294"/>
      <c r="AG130" s="292"/>
      <c r="AH130" s="293"/>
      <c r="AI130" s="293"/>
      <c r="AJ130" s="293"/>
      <c r="AK130" s="293"/>
      <c r="AL130" s="293"/>
      <c r="AM130" s="294"/>
      <c r="AN130" s="292"/>
      <c r="AO130" s="293"/>
      <c r="AP130" s="293"/>
      <c r="AQ130" s="293"/>
      <c r="AR130" s="293"/>
      <c r="AS130" s="293"/>
      <c r="AT130" s="294"/>
      <c r="AU130" s="292"/>
      <c r="AV130" s="293"/>
      <c r="AW130" s="293"/>
      <c r="AX130" s="624"/>
      <c r="AY130" s="625"/>
      <c r="AZ130" s="626"/>
      <c r="BA130" s="627"/>
      <c r="BB130" s="579"/>
      <c r="BC130" s="553"/>
      <c r="BD130" s="553"/>
      <c r="BE130" s="553"/>
      <c r="BF130" s="554"/>
    </row>
    <row r="131" spans="2:58" ht="20.25" customHeight="1">
      <c r="B131" s="459"/>
      <c r="C131" s="543"/>
      <c r="D131" s="544"/>
      <c r="E131" s="545"/>
      <c r="F131" s="241"/>
      <c r="G131" s="470"/>
      <c r="H131" s="474"/>
      <c r="I131" s="475"/>
      <c r="J131" s="475"/>
      <c r="K131" s="476"/>
      <c r="L131" s="480"/>
      <c r="M131" s="481"/>
      <c r="N131" s="481"/>
      <c r="O131" s="482"/>
      <c r="P131" s="526" t="s">
        <v>138</v>
      </c>
      <c r="Q131" s="527"/>
      <c r="R131" s="528"/>
      <c r="S131" s="242" t="str">
        <f>IF(S130="","",VLOOKUP(S130,'シフト記号表（勤務時間帯）'!$C$6:$K$35,9,FALSE))</f>
        <v/>
      </c>
      <c r="T131" s="243" t="str">
        <f>IF(T130="","",VLOOKUP(T130,'シフト記号表（勤務時間帯）'!$C$6:$K$35,9,FALSE))</f>
        <v/>
      </c>
      <c r="U131" s="243" t="str">
        <f>IF(U130="","",VLOOKUP(U130,'シフト記号表（勤務時間帯）'!$C$6:$K$35,9,FALSE))</f>
        <v/>
      </c>
      <c r="V131" s="243" t="str">
        <f>IF(V130="","",VLOOKUP(V130,'シフト記号表（勤務時間帯）'!$C$6:$K$35,9,FALSE))</f>
        <v/>
      </c>
      <c r="W131" s="243" t="str">
        <f>IF(W130="","",VLOOKUP(W130,'シフト記号表（勤務時間帯）'!$C$6:$K$35,9,FALSE))</f>
        <v/>
      </c>
      <c r="X131" s="243" t="str">
        <f>IF(X130="","",VLOOKUP(X130,'シフト記号表（勤務時間帯）'!$C$6:$K$35,9,FALSE))</f>
        <v/>
      </c>
      <c r="Y131" s="244" t="str">
        <f>IF(Y130="","",VLOOKUP(Y130,'シフト記号表（勤務時間帯）'!$C$6:$K$35,9,FALSE))</f>
        <v/>
      </c>
      <c r="Z131" s="242" t="str">
        <f>IF(Z130="","",VLOOKUP(Z130,'シフト記号表（勤務時間帯）'!$C$6:$K$35,9,FALSE))</f>
        <v/>
      </c>
      <c r="AA131" s="243" t="str">
        <f>IF(AA130="","",VLOOKUP(AA130,'シフト記号表（勤務時間帯）'!$C$6:$K$35,9,FALSE))</f>
        <v/>
      </c>
      <c r="AB131" s="243" t="str">
        <f>IF(AB130="","",VLOOKUP(AB130,'シフト記号表（勤務時間帯）'!$C$6:$K$35,9,FALSE))</f>
        <v/>
      </c>
      <c r="AC131" s="243" t="str">
        <f>IF(AC130="","",VLOOKUP(AC130,'シフト記号表（勤務時間帯）'!$C$6:$K$35,9,FALSE))</f>
        <v/>
      </c>
      <c r="AD131" s="243" t="str">
        <f>IF(AD130="","",VLOOKUP(AD130,'シフト記号表（勤務時間帯）'!$C$6:$K$35,9,FALSE))</f>
        <v/>
      </c>
      <c r="AE131" s="243" t="str">
        <f>IF(AE130="","",VLOOKUP(AE130,'シフト記号表（勤務時間帯）'!$C$6:$K$35,9,FALSE))</f>
        <v/>
      </c>
      <c r="AF131" s="244" t="str">
        <f>IF(AF130="","",VLOOKUP(AF130,'シフト記号表（勤務時間帯）'!$C$6:$K$35,9,FALSE))</f>
        <v/>
      </c>
      <c r="AG131" s="242" t="str">
        <f>IF(AG130="","",VLOOKUP(AG130,'シフト記号表（勤務時間帯）'!$C$6:$K$35,9,FALSE))</f>
        <v/>
      </c>
      <c r="AH131" s="243" t="str">
        <f>IF(AH130="","",VLOOKUP(AH130,'シフト記号表（勤務時間帯）'!$C$6:$K$35,9,FALSE))</f>
        <v/>
      </c>
      <c r="AI131" s="243" t="str">
        <f>IF(AI130="","",VLOOKUP(AI130,'シフト記号表（勤務時間帯）'!$C$6:$K$35,9,FALSE))</f>
        <v/>
      </c>
      <c r="AJ131" s="243" t="str">
        <f>IF(AJ130="","",VLOOKUP(AJ130,'シフト記号表（勤務時間帯）'!$C$6:$K$35,9,FALSE))</f>
        <v/>
      </c>
      <c r="AK131" s="243" t="str">
        <f>IF(AK130="","",VLOOKUP(AK130,'シフト記号表（勤務時間帯）'!$C$6:$K$35,9,FALSE))</f>
        <v/>
      </c>
      <c r="AL131" s="243" t="str">
        <f>IF(AL130="","",VLOOKUP(AL130,'シフト記号表（勤務時間帯）'!$C$6:$K$35,9,FALSE))</f>
        <v/>
      </c>
      <c r="AM131" s="244" t="str">
        <f>IF(AM130="","",VLOOKUP(AM130,'シフト記号表（勤務時間帯）'!$C$6:$K$35,9,FALSE))</f>
        <v/>
      </c>
      <c r="AN131" s="242" t="str">
        <f>IF(AN130="","",VLOOKUP(AN130,'シフト記号表（勤務時間帯）'!$C$6:$K$35,9,FALSE))</f>
        <v/>
      </c>
      <c r="AO131" s="243" t="str">
        <f>IF(AO130="","",VLOOKUP(AO130,'シフト記号表（勤務時間帯）'!$C$6:$K$35,9,FALSE))</f>
        <v/>
      </c>
      <c r="AP131" s="243" t="str">
        <f>IF(AP130="","",VLOOKUP(AP130,'シフト記号表（勤務時間帯）'!$C$6:$K$35,9,FALSE))</f>
        <v/>
      </c>
      <c r="AQ131" s="243" t="str">
        <f>IF(AQ130="","",VLOOKUP(AQ130,'シフト記号表（勤務時間帯）'!$C$6:$K$35,9,FALSE))</f>
        <v/>
      </c>
      <c r="AR131" s="243" t="str">
        <f>IF(AR130="","",VLOOKUP(AR130,'シフト記号表（勤務時間帯）'!$C$6:$K$35,9,FALSE))</f>
        <v/>
      </c>
      <c r="AS131" s="243" t="str">
        <f>IF(AS130="","",VLOOKUP(AS130,'シフト記号表（勤務時間帯）'!$C$6:$K$35,9,FALSE))</f>
        <v/>
      </c>
      <c r="AT131" s="244" t="str">
        <f>IF(AT130="","",VLOOKUP(AT130,'シフト記号表（勤務時間帯）'!$C$6:$K$35,9,FALSE))</f>
        <v/>
      </c>
      <c r="AU131" s="242" t="str">
        <f>IF(AU130="","",VLOOKUP(AU130,'シフト記号表（勤務時間帯）'!$C$6:$K$35,9,FALSE))</f>
        <v/>
      </c>
      <c r="AV131" s="243" t="str">
        <f>IF(AV130="","",VLOOKUP(AV130,'シフト記号表（勤務時間帯）'!$C$6:$K$35,9,FALSE))</f>
        <v/>
      </c>
      <c r="AW131" s="243" t="str">
        <f>IF(AW130="","",VLOOKUP(AW130,'シフト記号表（勤務時間帯）'!$C$6:$K$35,9,FALSE))</f>
        <v/>
      </c>
      <c r="AX131" s="529">
        <f>IF($BB$3="４週",SUM(S131:AT131),IF($BB$3="暦月",SUM(S131:AW131),""))</f>
        <v>0</v>
      </c>
      <c r="AY131" s="530"/>
      <c r="AZ131" s="531">
        <f>IF($BB$3="４週",AX131/4,IF($BB$3="暦月",'通所型サービス（100名）'!AX131/('通所型サービス（100名）'!$BB$8/7),""))</f>
        <v>0</v>
      </c>
      <c r="BA131" s="532"/>
      <c r="BB131" s="580"/>
      <c r="BC131" s="481"/>
      <c r="BD131" s="481"/>
      <c r="BE131" s="481"/>
      <c r="BF131" s="482"/>
    </row>
    <row r="132" spans="2:58" ht="20.25" customHeight="1">
      <c r="B132" s="459"/>
      <c r="C132" s="546"/>
      <c r="D132" s="547"/>
      <c r="E132" s="548"/>
      <c r="F132" s="295">
        <f>C130</f>
        <v>0</v>
      </c>
      <c r="G132" s="550"/>
      <c r="H132" s="474"/>
      <c r="I132" s="475"/>
      <c r="J132" s="475"/>
      <c r="K132" s="476"/>
      <c r="L132" s="555"/>
      <c r="M132" s="556"/>
      <c r="N132" s="556"/>
      <c r="O132" s="557"/>
      <c r="P132" s="533" t="s">
        <v>139</v>
      </c>
      <c r="Q132" s="534"/>
      <c r="R132" s="535"/>
      <c r="S132" s="246" t="str">
        <f>IF(S130="","",VLOOKUP(S130,'シフト記号表（勤務時間帯）'!$C$6:$U$35,19,FALSE))</f>
        <v/>
      </c>
      <c r="T132" s="247" t="str">
        <f>IF(T130="","",VLOOKUP(T130,'シフト記号表（勤務時間帯）'!$C$6:$U$35,19,FALSE))</f>
        <v/>
      </c>
      <c r="U132" s="247" t="str">
        <f>IF(U130="","",VLOOKUP(U130,'シフト記号表（勤務時間帯）'!$C$6:$U$35,19,FALSE))</f>
        <v/>
      </c>
      <c r="V132" s="247" t="str">
        <f>IF(V130="","",VLOOKUP(V130,'シフト記号表（勤務時間帯）'!$C$6:$U$35,19,FALSE))</f>
        <v/>
      </c>
      <c r="W132" s="247" t="str">
        <f>IF(W130="","",VLOOKUP(W130,'シフト記号表（勤務時間帯）'!$C$6:$U$35,19,FALSE))</f>
        <v/>
      </c>
      <c r="X132" s="247" t="str">
        <f>IF(X130="","",VLOOKUP(X130,'シフト記号表（勤務時間帯）'!$C$6:$U$35,19,FALSE))</f>
        <v/>
      </c>
      <c r="Y132" s="248" t="str">
        <f>IF(Y130="","",VLOOKUP(Y130,'シフト記号表（勤務時間帯）'!$C$6:$U$35,19,FALSE))</f>
        <v/>
      </c>
      <c r="Z132" s="246" t="str">
        <f>IF(Z130="","",VLOOKUP(Z130,'シフト記号表（勤務時間帯）'!$C$6:$U$35,19,FALSE))</f>
        <v/>
      </c>
      <c r="AA132" s="247" t="str">
        <f>IF(AA130="","",VLOOKUP(AA130,'シフト記号表（勤務時間帯）'!$C$6:$U$35,19,FALSE))</f>
        <v/>
      </c>
      <c r="AB132" s="247" t="str">
        <f>IF(AB130="","",VLOOKUP(AB130,'シフト記号表（勤務時間帯）'!$C$6:$U$35,19,FALSE))</f>
        <v/>
      </c>
      <c r="AC132" s="247" t="str">
        <f>IF(AC130="","",VLOOKUP(AC130,'シフト記号表（勤務時間帯）'!$C$6:$U$35,19,FALSE))</f>
        <v/>
      </c>
      <c r="AD132" s="247" t="str">
        <f>IF(AD130="","",VLOOKUP(AD130,'シフト記号表（勤務時間帯）'!$C$6:$U$35,19,FALSE))</f>
        <v/>
      </c>
      <c r="AE132" s="247" t="str">
        <f>IF(AE130="","",VLOOKUP(AE130,'シフト記号表（勤務時間帯）'!$C$6:$U$35,19,FALSE))</f>
        <v/>
      </c>
      <c r="AF132" s="248" t="str">
        <f>IF(AF130="","",VLOOKUP(AF130,'シフト記号表（勤務時間帯）'!$C$6:$U$35,19,FALSE))</f>
        <v/>
      </c>
      <c r="AG132" s="246" t="str">
        <f>IF(AG130="","",VLOOKUP(AG130,'シフト記号表（勤務時間帯）'!$C$6:$U$35,19,FALSE))</f>
        <v/>
      </c>
      <c r="AH132" s="247" t="str">
        <f>IF(AH130="","",VLOOKUP(AH130,'シフト記号表（勤務時間帯）'!$C$6:$U$35,19,FALSE))</f>
        <v/>
      </c>
      <c r="AI132" s="247" t="str">
        <f>IF(AI130="","",VLOOKUP(AI130,'シフト記号表（勤務時間帯）'!$C$6:$U$35,19,FALSE))</f>
        <v/>
      </c>
      <c r="AJ132" s="247" t="str">
        <f>IF(AJ130="","",VLOOKUP(AJ130,'シフト記号表（勤務時間帯）'!$C$6:$U$35,19,FALSE))</f>
        <v/>
      </c>
      <c r="AK132" s="247" t="str">
        <f>IF(AK130="","",VLOOKUP(AK130,'シフト記号表（勤務時間帯）'!$C$6:$U$35,19,FALSE))</f>
        <v/>
      </c>
      <c r="AL132" s="247" t="str">
        <f>IF(AL130="","",VLOOKUP(AL130,'シフト記号表（勤務時間帯）'!$C$6:$U$35,19,FALSE))</f>
        <v/>
      </c>
      <c r="AM132" s="248" t="str">
        <f>IF(AM130="","",VLOOKUP(AM130,'シフト記号表（勤務時間帯）'!$C$6:$U$35,19,FALSE))</f>
        <v/>
      </c>
      <c r="AN132" s="246" t="str">
        <f>IF(AN130="","",VLOOKUP(AN130,'シフト記号表（勤務時間帯）'!$C$6:$U$35,19,FALSE))</f>
        <v/>
      </c>
      <c r="AO132" s="247" t="str">
        <f>IF(AO130="","",VLOOKUP(AO130,'シフト記号表（勤務時間帯）'!$C$6:$U$35,19,FALSE))</f>
        <v/>
      </c>
      <c r="AP132" s="247" t="str">
        <f>IF(AP130="","",VLOOKUP(AP130,'シフト記号表（勤務時間帯）'!$C$6:$U$35,19,FALSE))</f>
        <v/>
      </c>
      <c r="AQ132" s="247" t="str">
        <f>IF(AQ130="","",VLOOKUP(AQ130,'シフト記号表（勤務時間帯）'!$C$6:$U$35,19,FALSE))</f>
        <v/>
      </c>
      <c r="AR132" s="247" t="str">
        <f>IF(AR130="","",VLOOKUP(AR130,'シフト記号表（勤務時間帯）'!$C$6:$U$35,19,FALSE))</f>
        <v/>
      </c>
      <c r="AS132" s="247" t="str">
        <f>IF(AS130="","",VLOOKUP(AS130,'シフト記号表（勤務時間帯）'!$C$6:$U$35,19,FALSE))</f>
        <v/>
      </c>
      <c r="AT132" s="248" t="str">
        <f>IF(AT130="","",VLOOKUP(AT130,'シフト記号表（勤務時間帯）'!$C$6:$U$35,19,FALSE))</f>
        <v/>
      </c>
      <c r="AU132" s="246" t="str">
        <f>IF(AU130="","",VLOOKUP(AU130,'シフト記号表（勤務時間帯）'!$C$6:$U$35,19,FALSE))</f>
        <v/>
      </c>
      <c r="AV132" s="247" t="str">
        <f>IF(AV130="","",VLOOKUP(AV130,'シフト記号表（勤務時間帯）'!$C$6:$U$35,19,FALSE))</f>
        <v/>
      </c>
      <c r="AW132" s="247" t="str">
        <f>IF(AW130="","",VLOOKUP(AW130,'シフト記号表（勤務時間帯）'!$C$6:$U$35,19,FALSE))</f>
        <v/>
      </c>
      <c r="AX132" s="536">
        <f>IF($BB$3="４週",SUM(S132:AT132),IF($BB$3="暦月",SUM(S132:AW132),""))</f>
        <v>0</v>
      </c>
      <c r="AY132" s="537"/>
      <c r="AZ132" s="538">
        <f>IF($BB$3="４週",AX132/4,IF($BB$3="暦月",'通所型サービス（100名）'!AX132/('通所型サービス（100名）'!$BB$8/7),""))</f>
        <v>0</v>
      </c>
      <c r="BA132" s="539"/>
      <c r="BB132" s="581"/>
      <c r="BC132" s="556"/>
      <c r="BD132" s="556"/>
      <c r="BE132" s="556"/>
      <c r="BF132" s="557"/>
    </row>
    <row r="133" spans="2:58" ht="20.25" customHeight="1">
      <c r="B133" s="459">
        <f>B130+1</f>
        <v>38</v>
      </c>
      <c r="C133" s="540"/>
      <c r="D133" s="541"/>
      <c r="E133" s="542"/>
      <c r="F133" s="249"/>
      <c r="G133" s="549"/>
      <c r="H133" s="551"/>
      <c r="I133" s="475"/>
      <c r="J133" s="475"/>
      <c r="K133" s="476"/>
      <c r="L133" s="552"/>
      <c r="M133" s="553"/>
      <c r="N133" s="553"/>
      <c r="O133" s="554"/>
      <c r="P133" s="558" t="s">
        <v>137</v>
      </c>
      <c r="Q133" s="559"/>
      <c r="R133" s="560"/>
      <c r="S133" s="292"/>
      <c r="T133" s="293"/>
      <c r="U133" s="293"/>
      <c r="V133" s="293"/>
      <c r="W133" s="293"/>
      <c r="X133" s="293"/>
      <c r="Y133" s="294"/>
      <c r="Z133" s="292"/>
      <c r="AA133" s="293"/>
      <c r="AB133" s="293"/>
      <c r="AC133" s="293"/>
      <c r="AD133" s="293"/>
      <c r="AE133" s="293"/>
      <c r="AF133" s="294"/>
      <c r="AG133" s="292"/>
      <c r="AH133" s="293"/>
      <c r="AI133" s="293"/>
      <c r="AJ133" s="293"/>
      <c r="AK133" s="293"/>
      <c r="AL133" s="293"/>
      <c r="AM133" s="294"/>
      <c r="AN133" s="292"/>
      <c r="AO133" s="293"/>
      <c r="AP133" s="293"/>
      <c r="AQ133" s="293"/>
      <c r="AR133" s="293"/>
      <c r="AS133" s="293"/>
      <c r="AT133" s="294"/>
      <c r="AU133" s="292"/>
      <c r="AV133" s="293"/>
      <c r="AW133" s="293"/>
      <c r="AX133" s="624"/>
      <c r="AY133" s="625"/>
      <c r="AZ133" s="626"/>
      <c r="BA133" s="627"/>
      <c r="BB133" s="579"/>
      <c r="BC133" s="553"/>
      <c r="BD133" s="553"/>
      <c r="BE133" s="553"/>
      <c r="BF133" s="554"/>
    </row>
    <row r="134" spans="2:58" ht="20.25" customHeight="1">
      <c r="B134" s="459"/>
      <c r="C134" s="543"/>
      <c r="D134" s="544"/>
      <c r="E134" s="545"/>
      <c r="F134" s="241"/>
      <c r="G134" s="470"/>
      <c r="H134" s="474"/>
      <c r="I134" s="475"/>
      <c r="J134" s="475"/>
      <c r="K134" s="476"/>
      <c r="L134" s="480"/>
      <c r="M134" s="481"/>
      <c r="N134" s="481"/>
      <c r="O134" s="482"/>
      <c r="P134" s="526" t="s">
        <v>138</v>
      </c>
      <c r="Q134" s="527"/>
      <c r="R134" s="528"/>
      <c r="S134" s="242" t="str">
        <f>IF(S133="","",VLOOKUP(S133,'シフト記号表（勤務時間帯）'!$C$6:$K$35,9,FALSE))</f>
        <v/>
      </c>
      <c r="T134" s="243" t="str">
        <f>IF(T133="","",VLOOKUP(T133,'シフト記号表（勤務時間帯）'!$C$6:$K$35,9,FALSE))</f>
        <v/>
      </c>
      <c r="U134" s="243" t="str">
        <f>IF(U133="","",VLOOKUP(U133,'シフト記号表（勤務時間帯）'!$C$6:$K$35,9,FALSE))</f>
        <v/>
      </c>
      <c r="V134" s="243" t="str">
        <f>IF(V133="","",VLOOKUP(V133,'シフト記号表（勤務時間帯）'!$C$6:$K$35,9,FALSE))</f>
        <v/>
      </c>
      <c r="W134" s="243" t="str">
        <f>IF(W133="","",VLOOKUP(W133,'シフト記号表（勤務時間帯）'!$C$6:$K$35,9,FALSE))</f>
        <v/>
      </c>
      <c r="X134" s="243" t="str">
        <f>IF(X133="","",VLOOKUP(X133,'シフト記号表（勤務時間帯）'!$C$6:$K$35,9,FALSE))</f>
        <v/>
      </c>
      <c r="Y134" s="244" t="str">
        <f>IF(Y133="","",VLOOKUP(Y133,'シフト記号表（勤務時間帯）'!$C$6:$K$35,9,FALSE))</f>
        <v/>
      </c>
      <c r="Z134" s="242" t="str">
        <f>IF(Z133="","",VLOOKUP(Z133,'シフト記号表（勤務時間帯）'!$C$6:$K$35,9,FALSE))</f>
        <v/>
      </c>
      <c r="AA134" s="243" t="str">
        <f>IF(AA133="","",VLOOKUP(AA133,'シフト記号表（勤務時間帯）'!$C$6:$K$35,9,FALSE))</f>
        <v/>
      </c>
      <c r="AB134" s="243" t="str">
        <f>IF(AB133="","",VLOOKUP(AB133,'シフト記号表（勤務時間帯）'!$C$6:$K$35,9,FALSE))</f>
        <v/>
      </c>
      <c r="AC134" s="243" t="str">
        <f>IF(AC133="","",VLOOKUP(AC133,'シフト記号表（勤務時間帯）'!$C$6:$K$35,9,FALSE))</f>
        <v/>
      </c>
      <c r="AD134" s="243" t="str">
        <f>IF(AD133="","",VLOOKUP(AD133,'シフト記号表（勤務時間帯）'!$C$6:$K$35,9,FALSE))</f>
        <v/>
      </c>
      <c r="AE134" s="243" t="str">
        <f>IF(AE133="","",VLOOKUP(AE133,'シフト記号表（勤務時間帯）'!$C$6:$K$35,9,FALSE))</f>
        <v/>
      </c>
      <c r="AF134" s="244" t="str">
        <f>IF(AF133="","",VLOOKUP(AF133,'シフト記号表（勤務時間帯）'!$C$6:$K$35,9,FALSE))</f>
        <v/>
      </c>
      <c r="AG134" s="242" t="str">
        <f>IF(AG133="","",VLOOKUP(AG133,'シフト記号表（勤務時間帯）'!$C$6:$K$35,9,FALSE))</f>
        <v/>
      </c>
      <c r="AH134" s="243" t="str">
        <f>IF(AH133="","",VLOOKUP(AH133,'シフト記号表（勤務時間帯）'!$C$6:$K$35,9,FALSE))</f>
        <v/>
      </c>
      <c r="AI134" s="243" t="str">
        <f>IF(AI133="","",VLOOKUP(AI133,'シフト記号表（勤務時間帯）'!$C$6:$K$35,9,FALSE))</f>
        <v/>
      </c>
      <c r="AJ134" s="243" t="str">
        <f>IF(AJ133="","",VLOOKUP(AJ133,'シフト記号表（勤務時間帯）'!$C$6:$K$35,9,FALSE))</f>
        <v/>
      </c>
      <c r="AK134" s="243" t="str">
        <f>IF(AK133="","",VLOOKUP(AK133,'シフト記号表（勤務時間帯）'!$C$6:$K$35,9,FALSE))</f>
        <v/>
      </c>
      <c r="AL134" s="243" t="str">
        <f>IF(AL133="","",VLOOKUP(AL133,'シフト記号表（勤務時間帯）'!$C$6:$K$35,9,FALSE))</f>
        <v/>
      </c>
      <c r="AM134" s="244" t="str">
        <f>IF(AM133="","",VLOOKUP(AM133,'シフト記号表（勤務時間帯）'!$C$6:$K$35,9,FALSE))</f>
        <v/>
      </c>
      <c r="AN134" s="242" t="str">
        <f>IF(AN133="","",VLOOKUP(AN133,'シフト記号表（勤務時間帯）'!$C$6:$K$35,9,FALSE))</f>
        <v/>
      </c>
      <c r="AO134" s="243" t="str">
        <f>IF(AO133="","",VLOOKUP(AO133,'シフト記号表（勤務時間帯）'!$C$6:$K$35,9,FALSE))</f>
        <v/>
      </c>
      <c r="AP134" s="243" t="str">
        <f>IF(AP133="","",VLOOKUP(AP133,'シフト記号表（勤務時間帯）'!$C$6:$K$35,9,FALSE))</f>
        <v/>
      </c>
      <c r="AQ134" s="243" t="str">
        <f>IF(AQ133="","",VLOOKUP(AQ133,'シフト記号表（勤務時間帯）'!$C$6:$K$35,9,FALSE))</f>
        <v/>
      </c>
      <c r="AR134" s="243" t="str">
        <f>IF(AR133="","",VLOOKUP(AR133,'シフト記号表（勤務時間帯）'!$C$6:$K$35,9,FALSE))</f>
        <v/>
      </c>
      <c r="AS134" s="243" t="str">
        <f>IF(AS133="","",VLOOKUP(AS133,'シフト記号表（勤務時間帯）'!$C$6:$K$35,9,FALSE))</f>
        <v/>
      </c>
      <c r="AT134" s="244" t="str">
        <f>IF(AT133="","",VLOOKUP(AT133,'シフト記号表（勤務時間帯）'!$C$6:$K$35,9,FALSE))</f>
        <v/>
      </c>
      <c r="AU134" s="242" t="str">
        <f>IF(AU133="","",VLOOKUP(AU133,'シフト記号表（勤務時間帯）'!$C$6:$K$35,9,FALSE))</f>
        <v/>
      </c>
      <c r="AV134" s="243" t="str">
        <f>IF(AV133="","",VLOOKUP(AV133,'シフト記号表（勤務時間帯）'!$C$6:$K$35,9,FALSE))</f>
        <v/>
      </c>
      <c r="AW134" s="243" t="str">
        <f>IF(AW133="","",VLOOKUP(AW133,'シフト記号表（勤務時間帯）'!$C$6:$K$35,9,FALSE))</f>
        <v/>
      </c>
      <c r="AX134" s="529">
        <f>IF($BB$3="４週",SUM(S134:AT134),IF($BB$3="暦月",SUM(S134:AW134),""))</f>
        <v>0</v>
      </c>
      <c r="AY134" s="530"/>
      <c r="AZ134" s="531">
        <f>IF($BB$3="４週",AX134/4,IF($BB$3="暦月",'通所型サービス（100名）'!AX134/('通所型サービス（100名）'!$BB$8/7),""))</f>
        <v>0</v>
      </c>
      <c r="BA134" s="532"/>
      <c r="BB134" s="580"/>
      <c r="BC134" s="481"/>
      <c r="BD134" s="481"/>
      <c r="BE134" s="481"/>
      <c r="BF134" s="482"/>
    </row>
    <row r="135" spans="2:58" ht="20.25" customHeight="1">
      <c r="B135" s="459"/>
      <c r="C135" s="546"/>
      <c r="D135" s="547"/>
      <c r="E135" s="548"/>
      <c r="F135" s="295">
        <f>C133</f>
        <v>0</v>
      </c>
      <c r="G135" s="550"/>
      <c r="H135" s="474"/>
      <c r="I135" s="475"/>
      <c r="J135" s="475"/>
      <c r="K135" s="476"/>
      <c r="L135" s="555"/>
      <c r="M135" s="556"/>
      <c r="N135" s="556"/>
      <c r="O135" s="557"/>
      <c r="P135" s="533" t="s">
        <v>139</v>
      </c>
      <c r="Q135" s="534"/>
      <c r="R135" s="535"/>
      <c r="S135" s="246" t="str">
        <f>IF(S133="","",VLOOKUP(S133,'シフト記号表（勤務時間帯）'!$C$6:$U$35,19,FALSE))</f>
        <v/>
      </c>
      <c r="T135" s="247" t="str">
        <f>IF(T133="","",VLOOKUP(T133,'シフト記号表（勤務時間帯）'!$C$6:$U$35,19,FALSE))</f>
        <v/>
      </c>
      <c r="U135" s="247" t="str">
        <f>IF(U133="","",VLOOKUP(U133,'シフト記号表（勤務時間帯）'!$C$6:$U$35,19,FALSE))</f>
        <v/>
      </c>
      <c r="V135" s="247" t="str">
        <f>IF(V133="","",VLOOKUP(V133,'シフト記号表（勤務時間帯）'!$C$6:$U$35,19,FALSE))</f>
        <v/>
      </c>
      <c r="W135" s="247" t="str">
        <f>IF(W133="","",VLOOKUP(W133,'シフト記号表（勤務時間帯）'!$C$6:$U$35,19,FALSE))</f>
        <v/>
      </c>
      <c r="X135" s="247" t="str">
        <f>IF(X133="","",VLOOKUP(X133,'シフト記号表（勤務時間帯）'!$C$6:$U$35,19,FALSE))</f>
        <v/>
      </c>
      <c r="Y135" s="248" t="str">
        <f>IF(Y133="","",VLOOKUP(Y133,'シフト記号表（勤務時間帯）'!$C$6:$U$35,19,FALSE))</f>
        <v/>
      </c>
      <c r="Z135" s="246" t="str">
        <f>IF(Z133="","",VLOOKUP(Z133,'シフト記号表（勤務時間帯）'!$C$6:$U$35,19,FALSE))</f>
        <v/>
      </c>
      <c r="AA135" s="247" t="str">
        <f>IF(AA133="","",VLOOKUP(AA133,'シフト記号表（勤務時間帯）'!$C$6:$U$35,19,FALSE))</f>
        <v/>
      </c>
      <c r="AB135" s="247" t="str">
        <f>IF(AB133="","",VLOOKUP(AB133,'シフト記号表（勤務時間帯）'!$C$6:$U$35,19,FALSE))</f>
        <v/>
      </c>
      <c r="AC135" s="247" t="str">
        <f>IF(AC133="","",VLOOKUP(AC133,'シフト記号表（勤務時間帯）'!$C$6:$U$35,19,FALSE))</f>
        <v/>
      </c>
      <c r="AD135" s="247" t="str">
        <f>IF(AD133="","",VLOOKUP(AD133,'シフト記号表（勤務時間帯）'!$C$6:$U$35,19,FALSE))</f>
        <v/>
      </c>
      <c r="AE135" s="247" t="str">
        <f>IF(AE133="","",VLOOKUP(AE133,'シフト記号表（勤務時間帯）'!$C$6:$U$35,19,FALSE))</f>
        <v/>
      </c>
      <c r="AF135" s="248" t="str">
        <f>IF(AF133="","",VLOOKUP(AF133,'シフト記号表（勤務時間帯）'!$C$6:$U$35,19,FALSE))</f>
        <v/>
      </c>
      <c r="AG135" s="246" t="str">
        <f>IF(AG133="","",VLOOKUP(AG133,'シフト記号表（勤務時間帯）'!$C$6:$U$35,19,FALSE))</f>
        <v/>
      </c>
      <c r="AH135" s="247" t="str">
        <f>IF(AH133="","",VLOOKUP(AH133,'シフト記号表（勤務時間帯）'!$C$6:$U$35,19,FALSE))</f>
        <v/>
      </c>
      <c r="AI135" s="247" t="str">
        <f>IF(AI133="","",VLOOKUP(AI133,'シフト記号表（勤務時間帯）'!$C$6:$U$35,19,FALSE))</f>
        <v/>
      </c>
      <c r="AJ135" s="247" t="str">
        <f>IF(AJ133="","",VLOOKUP(AJ133,'シフト記号表（勤務時間帯）'!$C$6:$U$35,19,FALSE))</f>
        <v/>
      </c>
      <c r="AK135" s="247" t="str">
        <f>IF(AK133="","",VLOOKUP(AK133,'シフト記号表（勤務時間帯）'!$C$6:$U$35,19,FALSE))</f>
        <v/>
      </c>
      <c r="AL135" s="247" t="str">
        <f>IF(AL133="","",VLOOKUP(AL133,'シフト記号表（勤務時間帯）'!$C$6:$U$35,19,FALSE))</f>
        <v/>
      </c>
      <c r="AM135" s="248" t="str">
        <f>IF(AM133="","",VLOOKUP(AM133,'シフト記号表（勤務時間帯）'!$C$6:$U$35,19,FALSE))</f>
        <v/>
      </c>
      <c r="AN135" s="246" t="str">
        <f>IF(AN133="","",VLOOKUP(AN133,'シフト記号表（勤務時間帯）'!$C$6:$U$35,19,FALSE))</f>
        <v/>
      </c>
      <c r="AO135" s="247" t="str">
        <f>IF(AO133="","",VLOOKUP(AO133,'シフト記号表（勤務時間帯）'!$C$6:$U$35,19,FALSE))</f>
        <v/>
      </c>
      <c r="AP135" s="247" t="str">
        <f>IF(AP133="","",VLOOKUP(AP133,'シフト記号表（勤務時間帯）'!$C$6:$U$35,19,FALSE))</f>
        <v/>
      </c>
      <c r="AQ135" s="247" t="str">
        <f>IF(AQ133="","",VLOOKUP(AQ133,'シフト記号表（勤務時間帯）'!$C$6:$U$35,19,FALSE))</f>
        <v/>
      </c>
      <c r="AR135" s="247" t="str">
        <f>IF(AR133="","",VLOOKUP(AR133,'シフト記号表（勤務時間帯）'!$C$6:$U$35,19,FALSE))</f>
        <v/>
      </c>
      <c r="AS135" s="247" t="str">
        <f>IF(AS133="","",VLOOKUP(AS133,'シフト記号表（勤務時間帯）'!$C$6:$U$35,19,FALSE))</f>
        <v/>
      </c>
      <c r="AT135" s="248" t="str">
        <f>IF(AT133="","",VLOOKUP(AT133,'シフト記号表（勤務時間帯）'!$C$6:$U$35,19,FALSE))</f>
        <v/>
      </c>
      <c r="AU135" s="246" t="str">
        <f>IF(AU133="","",VLOOKUP(AU133,'シフト記号表（勤務時間帯）'!$C$6:$U$35,19,FALSE))</f>
        <v/>
      </c>
      <c r="AV135" s="247" t="str">
        <f>IF(AV133="","",VLOOKUP(AV133,'シフト記号表（勤務時間帯）'!$C$6:$U$35,19,FALSE))</f>
        <v/>
      </c>
      <c r="AW135" s="247" t="str">
        <f>IF(AW133="","",VLOOKUP(AW133,'シフト記号表（勤務時間帯）'!$C$6:$U$35,19,FALSE))</f>
        <v/>
      </c>
      <c r="AX135" s="536">
        <f>IF($BB$3="４週",SUM(S135:AT135),IF($BB$3="暦月",SUM(S135:AW135),""))</f>
        <v>0</v>
      </c>
      <c r="AY135" s="537"/>
      <c r="AZ135" s="538">
        <f>IF($BB$3="４週",AX135/4,IF($BB$3="暦月",'通所型サービス（100名）'!AX135/('通所型サービス（100名）'!$BB$8/7),""))</f>
        <v>0</v>
      </c>
      <c r="BA135" s="539"/>
      <c r="BB135" s="581"/>
      <c r="BC135" s="556"/>
      <c r="BD135" s="556"/>
      <c r="BE135" s="556"/>
      <c r="BF135" s="557"/>
    </row>
    <row r="136" spans="2:58" ht="20.25" customHeight="1">
      <c r="B136" s="459">
        <f>B133+1</f>
        <v>39</v>
      </c>
      <c r="C136" s="540"/>
      <c r="D136" s="541"/>
      <c r="E136" s="542"/>
      <c r="F136" s="249"/>
      <c r="G136" s="549"/>
      <c r="H136" s="551"/>
      <c r="I136" s="475"/>
      <c r="J136" s="475"/>
      <c r="K136" s="476"/>
      <c r="L136" s="552"/>
      <c r="M136" s="553"/>
      <c r="N136" s="553"/>
      <c r="O136" s="554"/>
      <c r="P136" s="558" t="s">
        <v>137</v>
      </c>
      <c r="Q136" s="559"/>
      <c r="R136" s="560"/>
      <c r="S136" s="292"/>
      <c r="T136" s="293"/>
      <c r="U136" s="293"/>
      <c r="V136" s="293"/>
      <c r="W136" s="293"/>
      <c r="X136" s="293"/>
      <c r="Y136" s="294"/>
      <c r="Z136" s="292"/>
      <c r="AA136" s="293"/>
      <c r="AB136" s="293"/>
      <c r="AC136" s="293"/>
      <c r="AD136" s="293"/>
      <c r="AE136" s="293"/>
      <c r="AF136" s="294"/>
      <c r="AG136" s="292"/>
      <c r="AH136" s="293"/>
      <c r="AI136" s="293"/>
      <c r="AJ136" s="293"/>
      <c r="AK136" s="293"/>
      <c r="AL136" s="293"/>
      <c r="AM136" s="294"/>
      <c r="AN136" s="292"/>
      <c r="AO136" s="293"/>
      <c r="AP136" s="293"/>
      <c r="AQ136" s="293"/>
      <c r="AR136" s="293"/>
      <c r="AS136" s="293"/>
      <c r="AT136" s="294"/>
      <c r="AU136" s="292"/>
      <c r="AV136" s="293"/>
      <c r="AW136" s="293"/>
      <c r="AX136" s="624"/>
      <c r="AY136" s="625"/>
      <c r="AZ136" s="626"/>
      <c r="BA136" s="627"/>
      <c r="BB136" s="579"/>
      <c r="BC136" s="553"/>
      <c r="BD136" s="553"/>
      <c r="BE136" s="553"/>
      <c r="BF136" s="554"/>
    </row>
    <row r="137" spans="2:58" ht="20.25" customHeight="1">
      <c r="B137" s="459"/>
      <c r="C137" s="543"/>
      <c r="D137" s="544"/>
      <c r="E137" s="545"/>
      <c r="F137" s="241"/>
      <c r="G137" s="470"/>
      <c r="H137" s="474"/>
      <c r="I137" s="475"/>
      <c r="J137" s="475"/>
      <c r="K137" s="476"/>
      <c r="L137" s="480"/>
      <c r="M137" s="481"/>
      <c r="N137" s="481"/>
      <c r="O137" s="482"/>
      <c r="P137" s="526" t="s">
        <v>138</v>
      </c>
      <c r="Q137" s="527"/>
      <c r="R137" s="528"/>
      <c r="S137" s="242" t="str">
        <f>IF(S136="","",VLOOKUP(S136,'シフト記号表（勤務時間帯）'!$C$6:$K$35,9,FALSE))</f>
        <v/>
      </c>
      <c r="T137" s="243" t="str">
        <f>IF(T136="","",VLOOKUP(T136,'シフト記号表（勤務時間帯）'!$C$6:$K$35,9,FALSE))</f>
        <v/>
      </c>
      <c r="U137" s="243" t="str">
        <f>IF(U136="","",VLOOKUP(U136,'シフト記号表（勤務時間帯）'!$C$6:$K$35,9,FALSE))</f>
        <v/>
      </c>
      <c r="V137" s="243" t="str">
        <f>IF(V136="","",VLOOKUP(V136,'シフト記号表（勤務時間帯）'!$C$6:$K$35,9,FALSE))</f>
        <v/>
      </c>
      <c r="W137" s="243" t="str">
        <f>IF(W136="","",VLOOKUP(W136,'シフト記号表（勤務時間帯）'!$C$6:$K$35,9,FALSE))</f>
        <v/>
      </c>
      <c r="X137" s="243" t="str">
        <f>IF(X136="","",VLOOKUP(X136,'シフト記号表（勤務時間帯）'!$C$6:$K$35,9,FALSE))</f>
        <v/>
      </c>
      <c r="Y137" s="244" t="str">
        <f>IF(Y136="","",VLOOKUP(Y136,'シフト記号表（勤務時間帯）'!$C$6:$K$35,9,FALSE))</f>
        <v/>
      </c>
      <c r="Z137" s="242" t="str">
        <f>IF(Z136="","",VLOOKUP(Z136,'シフト記号表（勤務時間帯）'!$C$6:$K$35,9,FALSE))</f>
        <v/>
      </c>
      <c r="AA137" s="243" t="str">
        <f>IF(AA136="","",VLOOKUP(AA136,'シフト記号表（勤務時間帯）'!$C$6:$K$35,9,FALSE))</f>
        <v/>
      </c>
      <c r="AB137" s="243" t="str">
        <f>IF(AB136="","",VLOOKUP(AB136,'シフト記号表（勤務時間帯）'!$C$6:$K$35,9,FALSE))</f>
        <v/>
      </c>
      <c r="AC137" s="243" t="str">
        <f>IF(AC136="","",VLOOKUP(AC136,'シフト記号表（勤務時間帯）'!$C$6:$K$35,9,FALSE))</f>
        <v/>
      </c>
      <c r="AD137" s="243" t="str">
        <f>IF(AD136="","",VLOOKUP(AD136,'シフト記号表（勤務時間帯）'!$C$6:$K$35,9,FALSE))</f>
        <v/>
      </c>
      <c r="AE137" s="243" t="str">
        <f>IF(AE136="","",VLOOKUP(AE136,'シフト記号表（勤務時間帯）'!$C$6:$K$35,9,FALSE))</f>
        <v/>
      </c>
      <c r="AF137" s="244" t="str">
        <f>IF(AF136="","",VLOOKUP(AF136,'シフト記号表（勤務時間帯）'!$C$6:$K$35,9,FALSE))</f>
        <v/>
      </c>
      <c r="AG137" s="242" t="str">
        <f>IF(AG136="","",VLOOKUP(AG136,'シフト記号表（勤務時間帯）'!$C$6:$K$35,9,FALSE))</f>
        <v/>
      </c>
      <c r="AH137" s="243" t="str">
        <f>IF(AH136="","",VLOOKUP(AH136,'シフト記号表（勤務時間帯）'!$C$6:$K$35,9,FALSE))</f>
        <v/>
      </c>
      <c r="AI137" s="243" t="str">
        <f>IF(AI136="","",VLOOKUP(AI136,'シフト記号表（勤務時間帯）'!$C$6:$K$35,9,FALSE))</f>
        <v/>
      </c>
      <c r="AJ137" s="243" t="str">
        <f>IF(AJ136="","",VLOOKUP(AJ136,'シフト記号表（勤務時間帯）'!$C$6:$K$35,9,FALSE))</f>
        <v/>
      </c>
      <c r="AK137" s="243" t="str">
        <f>IF(AK136="","",VLOOKUP(AK136,'シフト記号表（勤務時間帯）'!$C$6:$K$35,9,FALSE))</f>
        <v/>
      </c>
      <c r="AL137" s="243" t="str">
        <f>IF(AL136="","",VLOOKUP(AL136,'シフト記号表（勤務時間帯）'!$C$6:$K$35,9,FALSE))</f>
        <v/>
      </c>
      <c r="AM137" s="244" t="str">
        <f>IF(AM136="","",VLOOKUP(AM136,'シフト記号表（勤務時間帯）'!$C$6:$K$35,9,FALSE))</f>
        <v/>
      </c>
      <c r="AN137" s="242" t="str">
        <f>IF(AN136="","",VLOOKUP(AN136,'シフト記号表（勤務時間帯）'!$C$6:$K$35,9,FALSE))</f>
        <v/>
      </c>
      <c r="AO137" s="243" t="str">
        <f>IF(AO136="","",VLOOKUP(AO136,'シフト記号表（勤務時間帯）'!$C$6:$K$35,9,FALSE))</f>
        <v/>
      </c>
      <c r="AP137" s="243" t="str">
        <f>IF(AP136="","",VLOOKUP(AP136,'シフト記号表（勤務時間帯）'!$C$6:$K$35,9,FALSE))</f>
        <v/>
      </c>
      <c r="AQ137" s="243" t="str">
        <f>IF(AQ136="","",VLOOKUP(AQ136,'シフト記号表（勤務時間帯）'!$C$6:$K$35,9,FALSE))</f>
        <v/>
      </c>
      <c r="AR137" s="243" t="str">
        <f>IF(AR136="","",VLOOKUP(AR136,'シフト記号表（勤務時間帯）'!$C$6:$K$35,9,FALSE))</f>
        <v/>
      </c>
      <c r="AS137" s="243" t="str">
        <f>IF(AS136="","",VLOOKUP(AS136,'シフト記号表（勤務時間帯）'!$C$6:$K$35,9,FALSE))</f>
        <v/>
      </c>
      <c r="AT137" s="244" t="str">
        <f>IF(AT136="","",VLOOKUP(AT136,'シフト記号表（勤務時間帯）'!$C$6:$K$35,9,FALSE))</f>
        <v/>
      </c>
      <c r="AU137" s="242" t="str">
        <f>IF(AU136="","",VLOOKUP(AU136,'シフト記号表（勤務時間帯）'!$C$6:$K$35,9,FALSE))</f>
        <v/>
      </c>
      <c r="AV137" s="243" t="str">
        <f>IF(AV136="","",VLOOKUP(AV136,'シフト記号表（勤務時間帯）'!$C$6:$K$35,9,FALSE))</f>
        <v/>
      </c>
      <c r="AW137" s="243" t="str">
        <f>IF(AW136="","",VLOOKUP(AW136,'シフト記号表（勤務時間帯）'!$C$6:$K$35,9,FALSE))</f>
        <v/>
      </c>
      <c r="AX137" s="529">
        <f>IF($BB$3="４週",SUM(S137:AT137),IF($BB$3="暦月",SUM(S137:AW137),""))</f>
        <v>0</v>
      </c>
      <c r="AY137" s="530"/>
      <c r="AZ137" s="531">
        <f>IF($BB$3="４週",AX137/4,IF($BB$3="暦月",'通所型サービス（100名）'!AX137/('通所型サービス（100名）'!$BB$8/7),""))</f>
        <v>0</v>
      </c>
      <c r="BA137" s="532"/>
      <c r="BB137" s="580"/>
      <c r="BC137" s="481"/>
      <c r="BD137" s="481"/>
      <c r="BE137" s="481"/>
      <c r="BF137" s="482"/>
    </row>
    <row r="138" spans="2:58" ht="20.25" customHeight="1">
      <c r="B138" s="459"/>
      <c r="C138" s="546"/>
      <c r="D138" s="547"/>
      <c r="E138" s="548"/>
      <c r="F138" s="295">
        <f>C136</f>
        <v>0</v>
      </c>
      <c r="G138" s="550"/>
      <c r="H138" s="474"/>
      <c r="I138" s="475"/>
      <c r="J138" s="475"/>
      <c r="K138" s="476"/>
      <c r="L138" s="555"/>
      <c r="M138" s="556"/>
      <c r="N138" s="556"/>
      <c r="O138" s="557"/>
      <c r="P138" s="533" t="s">
        <v>139</v>
      </c>
      <c r="Q138" s="534"/>
      <c r="R138" s="535"/>
      <c r="S138" s="246" t="str">
        <f>IF(S136="","",VLOOKUP(S136,'シフト記号表（勤務時間帯）'!$C$6:$U$35,19,FALSE))</f>
        <v/>
      </c>
      <c r="T138" s="247" t="str">
        <f>IF(T136="","",VLOOKUP(T136,'シフト記号表（勤務時間帯）'!$C$6:$U$35,19,FALSE))</f>
        <v/>
      </c>
      <c r="U138" s="247" t="str">
        <f>IF(U136="","",VLOOKUP(U136,'シフト記号表（勤務時間帯）'!$C$6:$U$35,19,FALSE))</f>
        <v/>
      </c>
      <c r="V138" s="247" t="str">
        <f>IF(V136="","",VLOOKUP(V136,'シフト記号表（勤務時間帯）'!$C$6:$U$35,19,FALSE))</f>
        <v/>
      </c>
      <c r="W138" s="247" t="str">
        <f>IF(W136="","",VLOOKUP(W136,'シフト記号表（勤務時間帯）'!$C$6:$U$35,19,FALSE))</f>
        <v/>
      </c>
      <c r="X138" s="247" t="str">
        <f>IF(X136="","",VLOOKUP(X136,'シフト記号表（勤務時間帯）'!$C$6:$U$35,19,FALSE))</f>
        <v/>
      </c>
      <c r="Y138" s="248" t="str">
        <f>IF(Y136="","",VLOOKUP(Y136,'シフト記号表（勤務時間帯）'!$C$6:$U$35,19,FALSE))</f>
        <v/>
      </c>
      <c r="Z138" s="246" t="str">
        <f>IF(Z136="","",VLOOKUP(Z136,'シフト記号表（勤務時間帯）'!$C$6:$U$35,19,FALSE))</f>
        <v/>
      </c>
      <c r="AA138" s="247" t="str">
        <f>IF(AA136="","",VLOOKUP(AA136,'シフト記号表（勤務時間帯）'!$C$6:$U$35,19,FALSE))</f>
        <v/>
      </c>
      <c r="AB138" s="247" t="str">
        <f>IF(AB136="","",VLOOKUP(AB136,'シフト記号表（勤務時間帯）'!$C$6:$U$35,19,FALSE))</f>
        <v/>
      </c>
      <c r="AC138" s="247" t="str">
        <f>IF(AC136="","",VLOOKUP(AC136,'シフト記号表（勤務時間帯）'!$C$6:$U$35,19,FALSE))</f>
        <v/>
      </c>
      <c r="AD138" s="247" t="str">
        <f>IF(AD136="","",VLOOKUP(AD136,'シフト記号表（勤務時間帯）'!$C$6:$U$35,19,FALSE))</f>
        <v/>
      </c>
      <c r="AE138" s="247" t="str">
        <f>IF(AE136="","",VLOOKUP(AE136,'シフト記号表（勤務時間帯）'!$C$6:$U$35,19,FALSE))</f>
        <v/>
      </c>
      <c r="AF138" s="248" t="str">
        <f>IF(AF136="","",VLOOKUP(AF136,'シフト記号表（勤務時間帯）'!$C$6:$U$35,19,FALSE))</f>
        <v/>
      </c>
      <c r="AG138" s="246" t="str">
        <f>IF(AG136="","",VLOOKUP(AG136,'シフト記号表（勤務時間帯）'!$C$6:$U$35,19,FALSE))</f>
        <v/>
      </c>
      <c r="AH138" s="247" t="str">
        <f>IF(AH136="","",VLOOKUP(AH136,'シフト記号表（勤務時間帯）'!$C$6:$U$35,19,FALSE))</f>
        <v/>
      </c>
      <c r="AI138" s="247" t="str">
        <f>IF(AI136="","",VLOOKUP(AI136,'シフト記号表（勤務時間帯）'!$C$6:$U$35,19,FALSE))</f>
        <v/>
      </c>
      <c r="AJ138" s="247" t="str">
        <f>IF(AJ136="","",VLOOKUP(AJ136,'シフト記号表（勤務時間帯）'!$C$6:$U$35,19,FALSE))</f>
        <v/>
      </c>
      <c r="AK138" s="247" t="str">
        <f>IF(AK136="","",VLOOKUP(AK136,'シフト記号表（勤務時間帯）'!$C$6:$U$35,19,FALSE))</f>
        <v/>
      </c>
      <c r="AL138" s="247" t="str">
        <f>IF(AL136="","",VLOOKUP(AL136,'シフト記号表（勤務時間帯）'!$C$6:$U$35,19,FALSE))</f>
        <v/>
      </c>
      <c r="AM138" s="248" t="str">
        <f>IF(AM136="","",VLOOKUP(AM136,'シフト記号表（勤務時間帯）'!$C$6:$U$35,19,FALSE))</f>
        <v/>
      </c>
      <c r="AN138" s="246" t="str">
        <f>IF(AN136="","",VLOOKUP(AN136,'シフト記号表（勤務時間帯）'!$C$6:$U$35,19,FALSE))</f>
        <v/>
      </c>
      <c r="AO138" s="247" t="str">
        <f>IF(AO136="","",VLOOKUP(AO136,'シフト記号表（勤務時間帯）'!$C$6:$U$35,19,FALSE))</f>
        <v/>
      </c>
      <c r="AP138" s="247" t="str">
        <f>IF(AP136="","",VLOOKUP(AP136,'シフト記号表（勤務時間帯）'!$C$6:$U$35,19,FALSE))</f>
        <v/>
      </c>
      <c r="AQ138" s="247" t="str">
        <f>IF(AQ136="","",VLOOKUP(AQ136,'シフト記号表（勤務時間帯）'!$C$6:$U$35,19,FALSE))</f>
        <v/>
      </c>
      <c r="AR138" s="247" t="str">
        <f>IF(AR136="","",VLOOKUP(AR136,'シフト記号表（勤務時間帯）'!$C$6:$U$35,19,FALSE))</f>
        <v/>
      </c>
      <c r="AS138" s="247" t="str">
        <f>IF(AS136="","",VLOOKUP(AS136,'シフト記号表（勤務時間帯）'!$C$6:$U$35,19,FALSE))</f>
        <v/>
      </c>
      <c r="AT138" s="248" t="str">
        <f>IF(AT136="","",VLOOKUP(AT136,'シフト記号表（勤務時間帯）'!$C$6:$U$35,19,FALSE))</f>
        <v/>
      </c>
      <c r="AU138" s="246" t="str">
        <f>IF(AU136="","",VLOOKUP(AU136,'シフト記号表（勤務時間帯）'!$C$6:$U$35,19,FALSE))</f>
        <v/>
      </c>
      <c r="AV138" s="247" t="str">
        <f>IF(AV136="","",VLOOKUP(AV136,'シフト記号表（勤務時間帯）'!$C$6:$U$35,19,FALSE))</f>
        <v/>
      </c>
      <c r="AW138" s="247" t="str">
        <f>IF(AW136="","",VLOOKUP(AW136,'シフト記号表（勤務時間帯）'!$C$6:$U$35,19,FALSE))</f>
        <v/>
      </c>
      <c r="AX138" s="536">
        <f>IF($BB$3="４週",SUM(S138:AT138),IF($BB$3="暦月",SUM(S138:AW138),""))</f>
        <v>0</v>
      </c>
      <c r="AY138" s="537"/>
      <c r="AZ138" s="538">
        <f>IF($BB$3="４週",AX138/4,IF($BB$3="暦月",'通所型サービス（100名）'!AX138/('通所型サービス（100名）'!$BB$8/7),""))</f>
        <v>0</v>
      </c>
      <c r="BA138" s="539"/>
      <c r="BB138" s="581"/>
      <c r="BC138" s="556"/>
      <c r="BD138" s="556"/>
      <c r="BE138" s="556"/>
      <c r="BF138" s="557"/>
    </row>
    <row r="139" spans="2:58" ht="20.25" customHeight="1">
      <c r="B139" s="459">
        <f>B136+1</f>
        <v>40</v>
      </c>
      <c r="C139" s="540"/>
      <c r="D139" s="541"/>
      <c r="E139" s="542"/>
      <c r="F139" s="249"/>
      <c r="G139" s="549"/>
      <c r="H139" s="551"/>
      <c r="I139" s="475"/>
      <c r="J139" s="475"/>
      <c r="K139" s="476"/>
      <c r="L139" s="552"/>
      <c r="M139" s="553"/>
      <c r="N139" s="553"/>
      <c r="O139" s="554"/>
      <c r="P139" s="558" t="s">
        <v>137</v>
      </c>
      <c r="Q139" s="559"/>
      <c r="R139" s="560"/>
      <c r="S139" s="292"/>
      <c r="T139" s="293"/>
      <c r="U139" s="293"/>
      <c r="V139" s="293"/>
      <c r="W139" s="293"/>
      <c r="X139" s="293"/>
      <c r="Y139" s="294"/>
      <c r="Z139" s="292"/>
      <c r="AA139" s="293"/>
      <c r="AB139" s="293"/>
      <c r="AC139" s="293"/>
      <c r="AD139" s="293"/>
      <c r="AE139" s="293"/>
      <c r="AF139" s="294"/>
      <c r="AG139" s="292"/>
      <c r="AH139" s="293"/>
      <c r="AI139" s="293"/>
      <c r="AJ139" s="293"/>
      <c r="AK139" s="293"/>
      <c r="AL139" s="293"/>
      <c r="AM139" s="294"/>
      <c r="AN139" s="292"/>
      <c r="AO139" s="293"/>
      <c r="AP139" s="293"/>
      <c r="AQ139" s="293"/>
      <c r="AR139" s="293"/>
      <c r="AS139" s="293"/>
      <c r="AT139" s="294"/>
      <c r="AU139" s="292"/>
      <c r="AV139" s="293"/>
      <c r="AW139" s="293"/>
      <c r="AX139" s="624"/>
      <c r="AY139" s="625"/>
      <c r="AZ139" s="626"/>
      <c r="BA139" s="627"/>
      <c r="BB139" s="579"/>
      <c r="BC139" s="553"/>
      <c r="BD139" s="553"/>
      <c r="BE139" s="553"/>
      <c r="BF139" s="554"/>
    </row>
    <row r="140" spans="2:58" ht="20.25" customHeight="1">
      <c r="B140" s="459"/>
      <c r="C140" s="543"/>
      <c r="D140" s="544"/>
      <c r="E140" s="545"/>
      <c r="F140" s="241"/>
      <c r="G140" s="470"/>
      <c r="H140" s="474"/>
      <c r="I140" s="475"/>
      <c r="J140" s="475"/>
      <c r="K140" s="476"/>
      <c r="L140" s="480"/>
      <c r="M140" s="481"/>
      <c r="N140" s="481"/>
      <c r="O140" s="482"/>
      <c r="P140" s="526" t="s">
        <v>138</v>
      </c>
      <c r="Q140" s="527"/>
      <c r="R140" s="528"/>
      <c r="S140" s="242" t="str">
        <f>IF(S139="","",VLOOKUP(S139,'シフト記号表（勤務時間帯）'!$C$6:$K$35,9,FALSE))</f>
        <v/>
      </c>
      <c r="T140" s="243" t="str">
        <f>IF(T139="","",VLOOKUP(T139,'シフト記号表（勤務時間帯）'!$C$6:$K$35,9,FALSE))</f>
        <v/>
      </c>
      <c r="U140" s="243" t="str">
        <f>IF(U139="","",VLOOKUP(U139,'シフト記号表（勤務時間帯）'!$C$6:$K$35,9,FALSE))</f>
        <v/>
      </c>
      <c r="V140" s="243" t="str">
        <f>IF(V139="","",VLOOKUP(V139,'シフト記号表（勤務時間帯）'!$C$6:$K$35,9,FALSE))</f>
        <v/>
      </c>
      <c r="W140" s="243" t="str">
        <f>IF(W139="","",VLOOKUP(W139,'シフト記号表（勤務時間帯）'!$C$6:$K$35,9,FALSE))</f>
        <v/>
      </c>
      <c r="X140" s="243" t="str">
        <f>IF(X139="","",VLOOKUP(X139,'シフト記号表（勤務時間帯）'!$C$6:$K$35,9,FALSE))</f>
        <v/>
      </c>
      <c r="Y140" s="244" t="str">
        <f>IF(Y139="","",VLOOKUP(Y139,'シフト記号表（勤務時間帯）'!$C$6:$K$35,9,FALSE))</f>
        <v/>
      </c>
      <c r="Z140" s="242" t="str">
        <f>IF(Z139="","",VLOOKUP(Z139,'シフト記号表（勤務時間帯）'!$C$6:$K$35,9,FALSE))</f>
        <v/>
      </c>
      <c r="AA140" s="243" t="str">
        <f>IF(AA139="","",VLOOKUP(AA139,'シフト記号表（勤務時間帯）'!$C$6:$K$35,9,FALSE))</f>
        <v/>
      </c>
      <c r="AB140" s="243" t="str">
        <f>IF(AB139="","",VLOOKUP(AB139,'シフト記号表（勤務時間帯）'!$C$6:$K$35,9,FALSE))</f>
        <v/>
      </c>
      <c r="AC140" s="243" t="str">
        <f>IF(AC139="","",VLOOKUP(AC139,'シフト記号表（勤務時間帯）'!$C$6:$K$35,9,FALSE))</f>
        <v/>
      </c>
      <c r="AD140" s="243" t="str">
        <f>IF(AD139="","",VLOOKUP(AD139,'シフト記号表（勤務時間帯）'!$C$6:$K$35,9,FALSE))</f>
        <v/>
      </c>
      <c r="AE140" s="243" t="str">
        <f>IF(AE139="","",VLOOKUP(AE139,'シフト記号表（勤務時間帯）'!$C$6:$K$35,9,FALSE))</f>
        <v/>
      </c>
      <c r="AF140" s="244" t="str">
        <f>IF(AF139="","",VLOOKUP(AF139,'シフト記号表（勤務時間帯）'!$C$6:$K$35,9,FALSE))</f>
        <v/>
      </c>
      <c r="AG140" s="242" t="str">
        <f>IF(AG139="","",VLOOKUP(AG139,'シフト記号表（勤務時間帯）'!$C$6:$K$35,9,FALSE))</f>
        <v/>
      </c>
      <c r="AH140" s="243" t="str">
        <f>IF(AH139="","",VLOOKUP(AH139,'シフト記号表（勤務時間帯）'!$C$6:$K$35,9,FALSE))</f>
        <v/>
      </c>
      <c r="AI140" s="243" t="str">
        <f>IF(AI139="","",VLOOKUP(AI139,'シフト記号表（勤務時間帯）'!$C$6:$K$35,9,FALSE))</f>
        <v/>
      </c>
      <c r="AJ140" s="243" t="str">
        <f>IF(AJ139="","",VLOOKUP(AJ139,'シフト記号表（勤務時間帯）'!$C$6:$K$35,9,FALSE))</f>
        <v/>
      </c>
      <c r="AK140" s="243" t="str">
        <f>IF(AK139="","",VLOOKUP(AK139,'シフト記号表（勤務時間帯）'!$C$6:$K$35,9,FALSE))</f>
        <v/>
      </c>
      <c r="AL140" s="243" t="str">
        <f>IF(AL139="","",VLOOKUP(AL139,'シフト記号表（勤務時間帯）'!$C$6:$K$35,9,FALSE))</f>
        <v/>
      </c>
      <c r="AM140" s="244" t="str">
        <f>IF(AM139="","",VLOOKUP(AM139,'シフト記号表（勤務時間帯）'!$C$6:$K$35,9,FALSE))</f>
        <v/>
      </c>
      <c r="AN140" s="242" t="str">
        <f>IF(AN139="","",VLOOKUP(AN139,'シフト記号表（勤務時間帯）'!$C$6:$K$35,9,FALSE))</f>
        <v/>
      </c>
      <c r="AO140" s="243" t="str">
        <f>IF(AO139="","",VLOOKUP(AO139,'シフト記号表（勤務時間帯）'!$C$6:$K$35,9,FALSE))</f>
        <v/>
      </c>
      <c r="AP140" s="243" t="str">
        <f>IF(AP139="","",VLOOKUP(AP139,'シフト記号表（勤務時間帯）'!$C$6:$K$35,9,FALSE))</f>
        <v/>
      </c>
      <c r="AQ140" s="243" t="str">
        <f>IF(AQ139="","",VLOOKUP(AQ139,'シフト記号表（勤務時間帯）'!$C$6:$K$35,9,FALSE))</f>
        <v/>
      </c>
      <c r="AR140" s="243" t="str">
        <f>IF(AR139="","",VLOOKUP(AR139,'シフト記号表（勤務時間帯）'!$C$6:$K$35,9,FALSE))</f>
        <v/>
      </c>
      <c r="AS140" s="243" t="str">
        <f>IF(AS139="","",VLOOKUP(AS139,'シフト記号表（勤務時間帯）'!$C$6:$K$35,9,FALSE))</f>
        <v/>
      </c>
      <c r="AT140" s="244" t="str">
        <f>IF(AT139="","",VLOOKUP(AT139,'シフト記号表（勤務時間帯）'!$C$6:$K$35,9,FALSE))</f>
        <v/>
      </c>
      <c r="AU140" s="242" t="str">
        <f>IF(AU139="","",VLOOKUP(AU139,'シフト記号表（勤務時間帯）'!$C$6:$K$35,9,FALSE))</f>
        <v/>
      </c>
      <c r="AV140" s="243" t="str">
        <f>IF(AV139="","",VLOOKUP(AV139,'シフト記号表（勤務時間帯）'!$C$6:$K$35,9,FALSE))</f>
        <v/>
      </c>
      <c r="AW140" s="243" t="str">
        <f>IF(AW139="","",VLOOKUP(AW139,'シフト記号表（勤務時間帯）'!$C$6:$K$35,9,FALSE))</f>
        <v/>
      </c>
      <c r="AX140" s="529">
        <f>IF($BB$3="４週",SUM(S140:AT140),IF($BB$3="暦月",SUM(S140:AW140),""))</f>
        <v>0</v>
      </c>
      <c r="AY140" s="530"/>
      <c r="AZ140" s="531">
        <f>IF($BB$3="４週",AX140/4,IF($BB$3="暦月",'通所型サービス（100名）'!AX140/('通所型サービス（100名）'!$BB$8/7),""))</f>
        <v>0</v>
      </c>
      <c r="BA140" s="532"/>
      <c r="BB140" s="580"/>
      <c r="BC140" s="481"/>
      <c r="BD140" s="481"/>
      <c r="BE140" s="481"/>
      <c r="BF140" s="482"/>
    </row>
    <row r="141" spans="2:58" ht="20.25" customHeight="1">
      <c r="B141" s="459"/>
      <c r="C141" s="546"/>
      <c r="D141" s="547"/>
      <c r="E141" s="548"/>
      <c r="F141" s="295">
        <f>C139</f>
        <v>0</v>
      </c>
      <c r="G141" s="550"/>
      <c r="H141" s="474"/>
      <c r="I141" s="475"/>
      <c r="J141" s="475"/>
      <c r="K141" s="476"/>
      <c r="L141" s="555"/>
      <c r="M141" s="556"/>
      <c r="N141" s="556"/>
      <c r="O141" s="557"/>
      <c r="P141" s="533" t="s">
        <v>139</v>
      </c>
      <c r="Q141" s="534"/>
      <c r="R141" s="535"/>
      <c r="S141" s="246" t="str">
        <f>IF(S139="","",VLOOKUP(S139,'シフト記号表（勤務時間帯）'!$C$6:$U$35,19,FALSE))</f>
        <v/>
      </c>
      <c r="T141" s="247" t="str">
        <f>IF(T139="","",VLOOKUP(T139,'シフト記号表（勤務時間帯）'!$C$6:$U$35,19,FALSE))</f>
        <v/>
      </c>
      <c r="U141" s="247" t="str">
        <f>IF(U139="","",VLOOKUP(U139,'シフト記号表（勤務時間帯）'!$C$6:$U$35,19,FALSE))</f>
        <v/>
      </c>
      <c r="V141" s="247" t="str">
        <f>IF(V139="","",VLOOKUP(V139,'シフト記号表（勤務時間帯）'!$C$6:$U$35,19,FALSE))</f>
        <v/>
      </c>
      <c r="W141" s="247" t="str">
        <f>IF(W139="","",VLOOKUP(W139,'シフト記号表（勤務時間帯）'!$C$6:$U$35,19,FALSE))</f>
        <v/>
      </c>
      <c r="X141" s="247" t="str">
        <f>IF(X139="","",VLOOKUP(X139,'シフト記号表（勤務時間帯）'!$C$6:$U$35,19,FALSE))</f>
        <v/>
      </c>
      <c r="Y141" s="248" t="str">
        <f>IF(Y139="","",VLOOKUP(Y139,'シフト記号表（勤務時間帯）'!$C$6:$U$35,19,FALSE))</f>
        <v/>
      </c>
      <c r="Z141" s="246" t="str">
        <f>IF(Z139="","",VLOOKUP(Z139,'シフト記号表（勤務時間帯）'!$C$6:$U$35,19,FALSE))</f>
        <v/>
      </c>
      <c r="AA141" s="247" t="str">
        <f>IF(AA139="","",VLOOKUP(AA139,'シフト記号表（勤務時間帯）'!$C$6:$U$35,19,FALSE))</f>
        <v/>
      </c>
      <c r="AB141" s="247" t="str">
        <f>IF(AB139="","",VLOOKUP(AB139,'シフト記号表（勤務時間帯）'!$C$6:$U$35,19,FALSE))</f>
        <v/>
      </c>
      <c r="AC141" s="247" t="str">
        <f>IF(AC139="","",VLOOKUP(AC139,'シフト記号表（勤務時間帯）'!$C$6:$U$35,19,FALSE))</f>
        <v/>
      </c>
      <c r="AD141" s="247" t="str">
        <f>IF(AD139="","",VLOOKUP(AD139,'シフト記号表（勤務時間帯）'!$C$6:$U$35,19,FALSE))</f>
        <v/>
      </c>
      <c r="AE141" s="247" t="str">
        <f>IF(AE139="","",VLOOKUP(AE139,'シフト記号表（勤務時間帯）'!$C$6:$U$35,19,FALSE))</f>
        <v/>
      </c>
      <c r="AF141" s="248" t="str">
        <f>IF(AF139="","",VLOOKUP(AF139,'シフト記号表（勤務時間帯）'!$C$6:$U$35,19,FALSE))</f>
        <v/>
      </c>
      <c r="AG141" s="246" t="str">
        <f>IF(AG139="","",VLOOKUP(AG139,'シフト記号表（勤務時間帯）'!$C$6:$U$35,19,FALSE))</f>
        <v/>
      </c>
      <c r="AH141" s="247" t="str">
        <f>IF(AH139="","",VLOOKUP(AH139,'シフト記号表（勤務時間帯）'!$C$6:$U$35,19,FALSE))</f>
        <v/>
      </c>
      <c r="AI141" s="247" t="str">
        <f>IF(AI139="","",VLOOKUP(AI139,'シフト記号表（勤務時間帯）'!$C$6:$U$35,19,FALSE))</f>
        <v/>
      </c>
      <c r="AJ141" s="247" t="str">
        <f>IF(AJ139="","",VLOOKUP(AJ139,'シフト記号表（勤務時間帯）'!$C$6:$U$35,19,FALSE))</f>
        <v/>
      </c>
      <c r="AK141" s="247" t="str">
        <f>IF(AK139="","",VLOOKUP(AK139,'シフト記号表（勤務時間帯）'!$C$6:$U$35,19,FALSE))</f>
        <v/>
      </c>
      <c r="AL141" s="247" t="str">
        <f>IF(AL139="","",VLOOKUP(AL139,'シフト記号表（勤務時間帯）'!$C$6:$U$35,19,FALSE))</f>
        <v/>
      </c>
      <c r="AM141" s="248" t="str">
        <f>IF(AM139="","",VLOOKUP(AM139,'シフト記号表（勤務時間帯）'!$C$6:$U$35,19,FALSE))</f>
        <v/>
      </c>
      <c r="AN141" s="246" t="str">
        <f>IF(AN139="","",VLOOKUP(AN139,'シフト記号表（勤務時間帯）'!$C$6:$U$35,19,FALSE))</f>
        <v/>
      </c>
      <c r="AO141" s="247" t="str">
        <f>IF(AO139="","",VLOOKUP(AO139,'シフト記号表（勤務時間帯）'!$C$6:$U$35,19,FALSE))</f>
        <v/>
      </c>
      <c r="AP141" s="247" t="str">
        <f>IF(AP139="","",VLOOKUP(AP139,'シフト記号表（勤務時間帯）'!$C$6:$U$35,19,FALSE))</f>
        <v/>
      </c>
      <c r="AQ141" s="247" t="str">
        <f>IF(AQ139="","",VLOOKUP(AQ139,'シフト記号表（勤務時間帯）'!$C$6:$U$35,19,FALSE))</f>
        <v/>
      </c>
      <c r="AR141" s="247" t="str">
        <f>IF(AR139="","",VLOOKUP(AR139,'シフト記号表（勤務時間帯）'!$C$6:$U$35,19,FALSE))</f>
        <v/>
      </c>
      <c r="AS141" s="247" t="str">
        <f>IF(AS139="","",VLOOKUP(AS139,'シフト記号表（勤務時間帯）'!$C$6:$U$35,19,FALSE))</f>
        <v/>
      </c>
      <c r="AT141" s="248" t="str">
        <f>IF(AT139="","",VLOOKUP(AT139,'シフト記号表（勤務時間帯）'!$C$6:$U$35,19,FALSE))</f>
        <v/>
      </c>
      <c r="AU141" s="246" t="str">
        <f>IF(AU139="","",VLOOKUP(AU139,'シフト記号表（勤務時間帯）'!$C$6:$U$35,19,FALSE))</f>
        <v/>
      </c>
      <c r="AV141" s="247" t="str">
        <f>IF(AV139="","",VLOOKUP(AV139,'シフト記号表（勤務時間帯）'!$C$6:$U$35,19,FALSE))</f>
        <v/>
      </c>
      <c r="AW141" s="247" t="str">
        <f>IF(AW139="","",VLOOKUP(AW139,'シフト記号表（勤務時間帯）'!$C$6:$U$35,19,FALSE))</f>
        <v/>
      </c>
      <c r="AX141" s="536">
        <f>IF($BB$3="４週",SUM(S141:AT141),IF($BB$3="暦月",SUM(S141:AW141),""))</f>
        <v>0</v>
      </c>
      <c r="AY141" s="537"/>
      <c r="AZ141" s="538">
        <f>IF($BB$3="４週",AX141/4,IF($BB$3="暦月",'通所型サービス（100名）'!AX141/('通所型サービス（100名）'!$BB$8/7),""))</f>
        <v>0</v>
      </c>
      <c r="BA141" s="539"/>
      <c r="BB141" s="581"/>
      <c r="BC141" s="556"/>
      <c r="BD141" s="556"/>
      <c r="BE141" s="556"/>
      <c r="BF141" s="557"/>
    </row>
    <row r="142" spans="2:58" ht="20.25" customHeight="1">
      <c r="B142" s="459">
        <f>B139+1</f>
        <v>41</v>
      </c>
      <c r="C142" s="540"/>
      <c r="D142" s="541"/>
      <c r="E142" s="542"/>
      <c r="F142" s="249"/>
      <c r="G142" s="549"/>
      <c r="H142" s="551"/>
      <c r="I142" s="475"/>
      <c r="J142" s="475"/>
      <c r="K142" s="476"/>
      <c r="L142" s="552"/>
      <c r="M142" s="553"/>
      <c r="N142" s="553"/>
      <c r="O142" s="554"/>
      <c r="P142" s="558" t="s">
        <v>137</v>
      </c>
      <c r="Q142" s="559"/>
      <c r="R142" s="560"/>
      <c r="S142" s="292"/>
      <c r="T142" s="293"/>
      <c r="U142" s="293"/>
      <c r="V142" s="293"/>
      <c r="W142" s="293"/>
      <c r="X142" s="293"/>
      <c r="Y142" s="294"/>
      <c r="Z142" s="292"/>
      <c r="AA142" s="293"/>
      <c r="AB142" s="293"/>
      <c r="AC142" s="293"/>
      <c r="AD142" s="293"/>
      <c r="AE142" s="293"/>
      <c r="AF142" s="294"/>
      <c r="AG142" s="292"/>
      <c r="AH142" s="293"/>
      <c r="AI142" s="293"/>
      <c r="AJ142" s="293"/>
      <c r="AK142" s="293"/>
      <c r="AL142" s="293"/>
      <c r="AM142" s="294"/>
      <c r="AN142" s="292"/>
      <c r="AO142" s="293"/>
      <c r="AP142" s="293"/>
      <c r="AQ142" s="293"/>
      <c r="AR142" s="293"/>
      <c r="AS142" s="293"/>
      <c r="AT142" s="294"/>
      <c r="AU142" s="292"/>
      <c r="AV142" s="293"/>
      <c r="AW142" s="293"/>
      <c r="AX142" s="624"/>
      <c r="AY142" s="625"/>
      <c r="AZ142" s="626"/>
      <c r="BA142" s="627"/>
      <c r="BB142" s="579"/>
      <c r="BC142" s="553"/>
      <c r="BD142" s="553"/>
      <c r="BE142" s="553"/>
      <c r="BF142" s="554"/>
    </row>
    <row r="143" spans="2:58" ht="20.25" customHeight="1">
      <c r="B143" s="459"/>
      <c r="C143" s="543"/>
      <c r="D143" s="544"/>
      <c r="E143" s="545"/>
      <c r="F143" s="241"/>
      <c r="G143" s="470"/>
      <c r="H143" s="474"/>
      <c r="I143" s="475"/>
      <c r="J143" s="475"/>
      <c r="K143" s="476"/>
      <c r="L143" s="480"/>
      <c r="M143" s="481"/>
      <c r="N143" s="481"/>
      <c r="O143" s="482"/>
      <c r="P143" s="526" t="s">
        <v>138</v>
      </c>
      <c r="Q143" s="527"/>
      <c r="R143" s="528"/>
      <c r="S143" s="242" t="str">
        <f>IF(S142="","",VLOOKUP(S142,'シフト記号表（勤務時間帯）'!$C$6:$K$35,9,FALSE))</f>
        <v/>
      </c>
      <c r="T143" s="243" t="str">
        <f>IF(T142="","",VLOOKUP(T142,'シフト記号表（勤務時間帯）'!$C$6:$K$35,9,FALSE))</f>
        <v/>
      </c>
      <c r="U143" s="243" t="str">
        <f>IF(U142="","",VLOOKUP(U142,'シフト記号表（勤務時間帯）'!$C$6:$K$35,9,FALSE))</f>
        <v/>
      </c>
      <c r="V143" s="243" t="str">
        <f>IF(V142="","",VLOOKUP(V142,'シフト記号表（勤務時間帯）'!$C$6:$K$35,9,FALSE))</f>
        <v/>
      </c>
      <c r="W143" s="243" t="str">
        <f>IF(W142="","",VLOOKUP(W142,'シフト記号表（勤務時間帯）'!$C$6:$K$35,9,FALSE))</f>
        <v/>
      </c>
      <c r="X143" s="243" t="str">
        <f>IF(X142="","",VLOOKUP(X142,'シフト記号表（勤務時間帯）'!$C$6:$K$35,9,FALSE))</f>
        <v/>
      </c>
      <c r="Y143" s="244" t="str">
        <f>IF(Y142="","",VLOOKUP(Y142,'シフト記号表（勤務時間帯）'!$C$6:$K$35,9,FALSE))</f>
        <v/>
      </c>
      <c r="Z143" s="242" t="str">
        <f>IF(Z142="","",VLOOKUP(Z142,'シフト記号表（勤務時間帯）'!$C$6:$K$35,9,FALSE))</f>
        <v/>
      </c>
      <c r="AA143" s="243" t="str">
        <f>IF(AA142="","",VLOOKUP(AA142,'シフト記号表（勤務時間帯）'!$C$6:$K$35,9,FALSE))</f>
        <v/>
      </c>
      <c r="AB143" s="243" t="str">
        <f>IF(AB142="","",VLOOKUP(AB142,'シフト記号表（勤務時間帯）'!$C$6:$K$35,9,FALSE))</f>
        <v/>
      </c>
      <c r="AC143" s="243" t="str">
        <f>IF(AC142="","",VLOOKUP(AC142,'シフト記号表（勤務時間帯）'!$C$6:$K$35,9,FALSE))</f>
        <v/>
      </c>
      <c r="AD143" s="243" t="str">
        <f>IF(AD142="","",VLOOKUP(AD142,'シフト記号表（勤務時間帯）'!$C$6:$K$35,9,FALSE))</f>
        <v/>
      </c>
      <c r="AE143" s="243" t="str">
        <f>IF(AE142="","",VLOOKUP(AE142,'シフト記号表（勤務時間帯）'!$C$6:$K$35,9,FALSE))</f>
        <v/>
      </c>
      <c r="AF143" s="244" t="str">
        <f>IF(AF142="","",VLOOKUP(AF142,'シフト記号表（勤務時間帯）'!$C$6:$K$35,9,FALSE))</f>
        <v/>
      </c>
      <c r="AG143" s="242" t="str">
        <f>IF(AG142="","",VLOOKUP(AG142,'シフト記号表（勤務時間帯）'!$C$6:$K$35,9,FALSE))</f>
        <v/>
      </c>
      <c r="AH143" s="243" t="str">
        <f>IF(AH142="","",VLOOKUP(AH142,'シフト記号表（勤務時間帯）'!$C$6:$K$35,9,FALSE))</f>
        <v/>
      </c>
      <c r="AI143" s="243" t="str">
        <f>IF(AI142="","",VLOOKUP(AI142,'シフト記号表（勤務時間帯）'!$C$6:$K$35,9,FALSE))</f>
        <v/>
      </c>
      <c r="AJ143" s="243" t="str">
        <f>IF(AJ142="","",VLOOKUP(AJ142,'シフト記号表（勤務時間帯）'!$C$6:$K$35,9,FALSE))</f>
        <v/>
      </c>
      <c r="AK143" s="243" t="str">
        <f>IF(AK142="","",VLOOKUP(AK142,'シフト記号表（勤務時間帯）'!$C$6:$K$35,9,FALSE))</f>
        <v/>
      </c>
      <c r="AL143" s="243" t="str">
        <f>IF(AL142="","",VLOOKUP(AL142,'シフト記号表（勤務時間帯）'!$C$6:$K$35,9,FALSE))</f>
        <v/>
      </c>
      <c r="AM143" s="244" t="str">
        <f>IF(AM142="","",VLOOKUP(AM142,'シフト記号表（勤務時間帯）'!$C$6:$K$35,9,FALSE))</f>
        <v/>
      </c>
      <c r="AN143" s="242" t="str">
        <f>IF(AN142="","",VLOOKUP(AN142,'シフト記号表（勤務時間帯）'!$C$6:$K$35,9,FALSE))</f>
        <v/>
      </c>
      <c r="AO143" s="243" t="str">
        <f>IF(AO142="","",VLOOKUP(AO142,'シフト記号表（勤務時間帯）'!$C$6:$K$35,9,FALSE))</f>
        <v/>
      </c>
      <c r="AP143" s="243" t="str">
        <f>IF(AP142="","",VLOOKUP(AP142,'シフト記号表（勤務時間帯）'!$C$6:$K$35,9,FALSE))</f>
        <v/>
      </c>
      <c r="AQ143" s="243" t="str">
        <f>IF(AQ142="","",VLOOKUP(AQ142,'シフト記号表（勤務時間帯）'!$C$6:$K$35,9,FALSE))</f>
        <v/>
      </c>
      <c r="AR143" s="243" t="str">
        <f>IF(AR142="","",VLOOKUP(AR142,'シフト記号表（勤務時間帯）'!$C$6:$K$35,9,FALSE))</f>
        <v/>
      </c>
      <c r="AS143" s="243" t="str">
        <f>IF(AS142="","",VLOOKUP(AS142,'シフト記号表（勤務時間帯）'!$C$6:$K$35,9,FALSE))</f>
        <v/>
      </c>
      <c r="AT143" s="244" t="str">
        <f>IF(AT142="","",VLOOKUP(AT142,'シフト記号表（勤務時間帯）'!$C$6:$K$35,9,FALSE))</f>
        <v/>
      </c>
      <c r="AU143" s="242" t="str">
        <f>IF(AU142="","",VLOOKUP(AU142,'シフト記号表（勤務時間帯）'!$C$6:$K$35,9,FALSE))</f>
        <v/>
      </c>
      <c r="AV143" s="243" t="str">
        <f>IF(AV142="","",VLOOKUP(AV142,'シフト記号表（勤務時間帯）'!$C$6:$K$35,9,FALSE))</f>
        <v/>
      </c>
      <c r="AW143" s="243" t="str">
        <f>IF(AW142="","",VLOOKUP(AW142,'シフト記号表（勤務時間帯）'!$C$6:$K$35,9,FALSE))</f>
        <v/>
      </c>
      <c r="AX143" s="529">
        <f>IF($BB$3="４週",SUM(S143:AT143),IF($BB$3="暦月",SUM(S143:AW143),""))</f>
        <v>0</v>
      </c>
      <c r="AY143" s="530"/>
      <c r="AZ143" s="531">
        <f>IF($BB$3="４週",AX143/4,IF($BB$3="暦月",'通所型サービス（100名）'!AX143/('通所型サービス（100名）'!$BB$8/7),""))</f>
        <v>0</v>
      </c>
      <c r="BA143" s="532"/>
      <c r="BB143" s="580"/>
      <c r="BC143" s="481"/>
      <c r="BD143" s="481"/>
      <c r="BE143" s="481"/>
      <c r="BF143" s="482"/>
    </row>
    <row r="144" spans="2:58" ht="20.25" customHeight="1">
      <c r="B144" s="459"/>
      <c r="C144" s="546"/>
      <c r="D144" s="547"/>
      <c r="E144" s="548"/>
      <c r="F144" s="295">
        <f>C142</f>
        <v>0</v>
      </c>
      <c r="G144" s="550"/>
      <c r="H144" s="474"/>
      <c r="I144" s="475"/>
      <c r="J144" s="475"/>
      <c r="K144" s="476"/>
      <c r="L144" s="555"/>
      <c r="M144" s="556"/>
      <c r="N144" s="556"/>
      <c r="O144" s="557"/>
      <c r="P144" s="533" t="s">
        <v>139</v>
      </c>
      <c r="Q144" s="534"/>
      <c r="R144" s="535"/>
      <c r="S144" s="246" t="str">
        <f>IF(S142="","",VLOOKUP(S142,'シフト記号表（勤務時間帯）'!$C$6:$U$35,19,FALSE))</f>
        <v/>
      </c>
      <c r="T144" s="247" t="str">
        <f>IF(T142="","",VLOOKUP(T142,'シフト記号表（勤務時間帯）'!$C$6:$U$35,19,FALSE))</f>
        <v/>
      </c>
      <c r="U144" s="247" t="str">
        <f>IF(U142="","",VLOOKUP(U142,'シフト記号表（勤務時間帯）'!$C$6:$U$35,19,FALSE))</f>
        <v/>
      </c>
      <c r="V144" s="247" t="str">
        <f>IF(V142="","",VLOOKUP(V142,'シフト記号表（勤務時間帯）'!$C$6:$U$35,19,FALSE))</f>
        <v/>
      </c>
      <c r="W144" s="247" t="str">
        <f>IF(W142="","",VLOOKUP(W142,'シフト記号表（勤務時間帯）'!$C$6:$U$35,19,FALSE))</f>
        <v/>
      </c>
      <c r="X144" s="247" t="str">
        <f>IF(X142="","",VLOOKUP(X142,'シフト記号表（勤務時間帯）'!$C$6:$U$35,19,FALSE))</f>
        <v/>
      </c>
      <c r="Y144" s="248" t="str">
        <f>IF(Y142="","",VLOOKUP(Y142,'シフト記号表（勤務時間帯）'!$C$6:$U$35,19,FALSE))</f>
        <v/>
      </c>
      <c r="Z144" s="246" t="str">
        <f>IF(Z142="","",VLOOKUP(Z142,'シフト記号表（勤務時間帯）'!$C$6:$U$35,19,FALSE))</f>
        <v/>
      </c>
      <c r="AA144" s="247" t="str">
        <f>IF(AA142="","",VLOOKUP(AA142,'シフト記号表（勤務時間帯）'!$C$6:$U$35,19,FALSE))</f>
        <v/>
      </c>
      <c r="AB144" s="247" t="str">
        <f>IF(AB142="","",VLOOKUP(AB142,'シフト記号表（勤務時間帯）'!$C$6:$U$35,19,FALSE))</f>
        <v/>
      </c>
      <c r="AC144" s="247" t="str">
        <f>IF(AC142="","",VLOOKUP(AC142,'シフト記号表（勤務時間帯）'!$C$6:$U$35,19,FALSE))</f>
        <v/>
      </c>
      <c r="AD144" s="247" t="str">
        <f>IF(AD142="","",VLOOKUP(AD142,'シフト記号表（勤務時間帯）'!$C$6:$U$35,19,FALSE))</f>
        <v/>
      </c>
      <c r="AE144" s="247" t="str">
        <f>IF(AE142="","",VLOOKUP(AE142,'シフト記号表（勤務時間帯）'!$C$6:$U$35,19,FALSE))</f>
        <v/>
      </c>
      <c r="AF144" s="248" t="str">
        <f>IF(AF142="","",VLOOKUP(AF142,'シフト記号表（勤務時間帯）'!$C$6:$U$35,19,FALSE))</f>
        <v/>
      </c>
      <c r="AG144" s="246" t="str">
        <f>IF(AG142="","",VLOOKUP(AG142,'シフト記号表（勤務時間帯）'!$C$6:$U$35,19,FALSE))</f>
        <v/>
      </c>
      <c r="AH144" s="247" t="str">
        <f>IF(AH142="","",VLOOKUP(AH142,'シフト記号表（勤務時間帯）'!$C$6:$U$35,19,FALSE))</f>
        <v/>
      </c>
      <c r="AI144" s="247" t="str">
        <f>IF(AI142="","",VLOOKUP(AI142,'シフト記号表（勤務時間帯）'!$C$6:$U$35,19,FALSE))</f>
        <v/>
      </c>
      <c r="AJ144" s="247" t="str">
        <f>IF(AJ142="","",VLOOKUP(AJ142,'シフト記号表（勤務時間帯）'!$C$6:$U$35,19,FALSE))</f>
        <v/>
      </c>
      <c r="AK144" s="247" t="str">
        <f>IF(AK142="","",VLOOKUP(AK142,'シフト記号表（勤務時間帯）'!$C$6:$U$35,19,FALSE))</f>
        <v/>
      </c>
      <c r="AL144" s="247" t="str">
        <f>IF(AL142="","",VLOOKUP(AL142,'シフト記号表（勤務時間帯）'!$C$6:$U$35,19,FALSE))</f>
        <v/>
      </c>
      <c r="AM144" s="248" t="str">
        <f>IF(AM142="","",VLOOKUP(AM142,'シフト記号表（勤務時間帯）'!$C$6:$U$35,19,FALSE))</f>
        <v/>
      </c>
      <c r="AN144" s="246" t="str">
        <f>IF(AN142="","",VLOOKUP(AN142,'シフト記号表（勤務時間帯）'!$C$6:$U$35,19,FALSE))</f>
        <v/>
      </c>
      <c r="AO144" s="247" t="str">
        <f>IF(AO142="","",VLOOKUP(AO142,'シフト記号表（勤務時間帯）'!$C$6:$U$35,19,FALSE))</f>
        <v/>
      </c>
      <c r="AP144" s="247" t="str">
        <f>IF(AP142="","",VLOOKUP(AP142,'シフト記号表（勤務時間帯）'!$C$6:$U$35,19,FALSE))</f>
        <v/>
      </c>
      <c r="AQ144" s="247" t="str">
        <f>IF(AQ142="","",VLOOKUP(AQ142,'シフト記号表（勤務時間帯）'!$C$6:$U$35,19,FALSE))</f>
        <v/>
      </c>
      <c r="AR144" s="247" t="str">
        <f>IF(AR142="","",VLOOKUP(AR142,'シフト記号表（勤務時間帯）'!$C$6:$U$35,19,FALSE))</f>
        <v/>
      </c>
      <c r="AS144" s="247" t="str">
        <f>IF(AS142="","",VLOOKUP(AS142,'シフト記号表（勤務時間帯）'!$C$6:$U$35,19,FALSE))</f>
        <v/>
      </c>
      <c r="AT144" s="248" t="str">
        <f>IF(AT142="","",VLOOKUP(AT142,'シフト記号表（勤務時間帯）'!$C$6:$U$35,19,FALSE))</f>
        <v/>
      </c>
      <c r="AU144" s="246" t="str">
        <f>IF(AU142="","",VLOOKUP(AU142,'シフト記号表（勤務時間帯）'!$C$6:$U$35,19,FALSE))</f>
        <v/>
      </c>
      <c r="AV144" s="247" t="str">
        <f>IF(AV142="","",VLOOKUP(AV142,'シフト記号表（勤務時間帯）'!$C$6:$U$35,19,FALSE))</f>
        <v/>
      </c>
      <c r="AW144" s="247" t="str">
        <f>IF(AW142="","",VLOOKUP(AW142,'シフト記号表（勤務時間帯）'!$C$6:$U$35,19,FALSE))</f>
        <v/>
      </c>
      <c r="AX144" s="536">
        <f>IF($BB$3="４週",SUM(S144:AT144),IF($BB$3="暦月",SUM(S144:AW144),""))</f>
        <v>0</v>
      </c>
      <c r="AY144" s="537"/>
      <c r="AZ144" s="538">
        <f>IF($BB$3="４週",AX144/4,IF($BB$3="暦月",'通所型サービス（100名）'!AX144/('通所型サービス（100名）'!$BB$8/7),""))</f>
        <v>0</v>
      </c>
      <c r="BA144" s="539"/>
      <c r="BB144" s="581"/>
      <c r="BC144" s="556"/>
      <c r="BD144" s="556"/>
      <c r="BE144" s="556"/>
      <c r="BF144" s="557"/>
    </row>
    <row r="145" spans="2:58" ht="20.25" customHeight="1">
      <c r="B145" s="459">
        <f>B142+1</f>
        <v>42</v>
      </c>
      <c r="C145" s="540"/>
      <c r="D145" s="541"/>
      <c r="E145" s="542"/>
      <c r="F145" s="249"/>
      <c r="G145" s="549"/>
      <c r="H145" s="551"/>
      <c r="I145" s="475"/>
      <c r="J145" s="475"/>
      <c r="K145" s="476"/>
      <c r="L145" s="552"/>
      <c r="M145" s="553"/>
      <c r="N145" s="553"/>
      <c r="O145" s="554"/>
      <c r="P145" s="558" t="s">
        <v>137</v>
      </c>
      <c r="Q145" s="559"/>
      <c r="R145" s="560"/>
      <c r="S145" s="292"/>
      <c r="T145" s="293"/>
      <c r="U145" s="293"/>
      <c r="V145" s="293"/>
      <c r="W145" s="293"/>
      <c r="X145" s="293"/>
      <c r="Y145" s="294"/>
      <c r="Z145" s="292"/>
      <c r="AA145" s="293"/>
      <c r="AB145" s="293"/>
      <c r="AC145" s="293"/>
      <c r="AD145" s="293"/>
      <c r="AE145" s="293"/>
      <c r="AF145" s="294"/>
      <c r="AG145" s="292"/>
      <c r="AH145" s="293"/>
      <c r="AI145" s="293"/>
      <c r="AJ145" s="293"/>
      <c r="AK145" s="293"/>
      <c r="AL145" s="293"/>
      <c r="AM145" s="294"/>
      <c r="AN145" s="292"/>
      <c r="AO145" s="293"/>
      <c r="AP145" s="293"/>
      <c r="AQ145" s="293"/>
      <c r="AR145" s="293"/>
      <c r="AS145" s="293"/>
      <c r="AT145" s="294"/>
      <c r="AU145" s="292"/>
      <c r="AV145" s="293"/>
      <c r="AW145" s="293"/>
      <c r="AX145" s="624"/>
      <c r="AY145" s="625"/>
      <c r="AZ145" s="626"/>
      <c r="BA145" s="627"/>
      <c r="BB145" s="579"/>
      <c r="BC145" s="553"/>
      <c r="BD145" s="553"/>
      <c r="BE145" s="553"/>
      <c r="BF145" s="554"/>
    </row>
    <row r="146" spans="2:58" ht="20.25" customHeight="1">
      <c r="B146" s="459"/>
      <c r="C146" s="543"/>
      <c r="D146" s="544"/>
      <c r="E146" s="545"/>
      <c r="F146" s="241"/>
      <c r="G146" s="470"/>
      <c r="H146" s="474"/>
      <c r="I146" s="475"/>
      <c r="J146" s="475"/>
      <c r="K146" s="476"/>
      <c r="L146" s="480"/>
      <c r="M146" s="481"/>
      <c r="N146" s="481"/>
      <c r="O146" s="482"/>
      <c r="P146" s="526" t="s">
        <v>138</v>
      </c>
      <c r="Q146" s="527"/>
      <c r="R146" s="528"/>
      <c r="S146" s="242" t="str">
        <f>IF(S145="","",VLOOKUP(S145,'シフト記号表（勤務時間帯）'!$C$6:$K$35,9,FALSE))</f>
        <v/>
      </c>
      <c r="T146" s="243" t="str">
        <f>IF(T145="","",VLOOKUP(T145,'シフト記号表（勤務時間帯）'!$C$6:$K$35,9,FALSE))</f>
        <v/>
      </c>
      <c r="U146" s="243" t="str">
        <f>IF(U145="","",VLOOKUP(U145,'シフト記号表（勤務時間帯）'!$C$6:$K$35,9,FALSE))</f>
        <v/>
      </c>
      <c r="V146" s="243" t="str">
        <f>IF(V145="","",VLOOKUP(V145,'シフト記号表（勤務時間帯）'!$C$6:$K$35,9,FALSE))</f>
        <v/>
      </c>
      <c r="W146" s="243" t="str">
        <f>IF(W145="","",VLOOKUP(W145,'シフト記号表（勤務時間帯）'!$C$6:$K$35,9,FALSE))</f>
        <v/>
      </c>
      <c r="X146" s="243" t="str">
        <f>IF(X145="","",VLOOKUP(X145,'シフト記号表（勤務時間帯）'!$C$6:$K$35,9,FALSE))</f>
        <v/>
      </c>
      <c r="Y146" s="244" t="str">
        <f>IF(Y145="","",VLOOKUP(Y145,'シフト記号表（勤務時間帯）'!$C$6:$K$35,9,FALSE))</f>
        <v/>
      </c>
      <c r="Z146" s="242" t="str">
        <f>IF(Z145="","",VLOOKUP(Z145,'シフト記号表（勤務時間帯）'!$C$6:$K$35,9,FALSE))</f>
        <v/>
      </c>
      <c r="AA146" s="243" t="str">
        <f>IF(AA145="","",VLOOKUP(AA145,'シフト記号表（勤務時間帯）'!$C$6:$K$35,9,FALSE))</f>
        <v/>
      </c>
      <c r="AB146" s="243" t="str">
        <f>IF(AB145="","",VLOOKUP(AB145,'シフト記号表（勤務時間帯）'!$C$6:$K$35,9,FALSE))</f>
        <v/>
      </c>
      <c r="AC146" s="243" t="str">
        <f>IF(AC145="","",VLOOKUP(AC145,'シフト記号表（勤務時間帯）'!$C$6:$K$35,9,FALSE))</f>
        <v/>
      </c>
      <c r="AD146" s="243" t="str">
        <f>IF(AD145="","",VLOOKUP(AD145,'シフト記号表（勤務時間帯）'!$C$6:$K$35,9,FALSE))</f>
        <v/>
      </c>
      <c r="AE146" s="243" t="str">
        <f>IF(AE145="","",VLOOKUP(AE145,'シフト記号表（勤務時間帯）'!$C$6:$K$35,9,FALSE))</f>
        <v/>
      </c>
      <c r="AF146" s="244" t="str">
        <f>IF(AF145="","",VLOOKUP(AF145,'シフト記号表（勤務時間帯）'!$C$6:$K$35,9,FALSE))</f>
        <v/>
      </c>
      <c r="AG146" s="242" t="str">
        <f>IF(AG145="","",VLOOKUP(AG145,'シフト記号表（勤務時間帯）'!$C$6:$K$35,9,FALSE))</f>
        <v/>
      </c>
      <c r="AH146" s="243" t="str">
        <f>IF(AH145="","",VLOOKUP(AH145,'シフト記号表（勤務時間帯）'!$C$6:$K$35,9,FALSE))</f>
        <v/>
      </c>
      <c r="AI146" s="243" t="str">
        <f>IF(AI145="","",VLOOKUP(AI145,'シフト記号表（勤務時間帯）'!$C$6:$K$35,9,FALSE))</f>
        <v/>
      </c>
      <c r="AJ146" s="243" t="str">
        <f>IF(AJ145="","",VLOOKUP(AJ145,'シフト記号表（勤務時間帯）'!$C$6:$K$35,9,FALSE))</f>
        <v/>
      </c>
      <c r="AK146" s="243" t="str">
        <f>IF(AK145="","",VLOOKUP(AK145,'シフト記号表（勤務時間帯）'!$C$6:$K$35,9,FALSE))</f>
        <v/>
      </c>
      <c r="AL146" s="243" t="str">
        <f>IF(AL145="","",VLOOKUP(AL145,'シフト記号表（勤務時間帯）'!$C$6:$K$35,9,FALSE))</f>
        <v/>
      </c>
      <c r="AM146" s="244" t="str">
        <f>IF(AM145="","",VLOOKUP(AM145,'シフト記号表（勤務時間帯）'!$C$6:$K$35,9,FALSE))</f>
        <v/>
      </c>
      <c r="AN146" s="242" t="str">
        <f>IF(AN145="","",VLOOKUP(AN145,'シフト記号表（勤務時間帯）'!$C$6:$K$35,9,FALSE))</f>
        <v/>
      </c>
      <c r="AO146" s="243" t="str">
        <f>IF(AO145="","",VLOOKUP(AO145,'シフト記号表（勤務時間帯）'!$C$6:$K$35,9,FALSE))</f>
        <v/>
      </c>
      <c r="AP146" s="243" t="str">
        <f>IF(AP145="","",VLOOKUP(AP145,'シフト記号表（勤務時間帯）'!$C$6:$K$35,9,FALSE))</f>
        <v/>
      </c>
      <c r="AQ146" s="243" t="str">
        <f>IF(AQ145="","",VLOOKUP(AQ145,'シフト記号表（勤務時間帯）'!$C$6:$K$35,9,FALSE))</f>
        <v/>
      </c>
      <c r="AR146" s="243" t="str">
        <f>IF(AR145="","",VLOOKUP(AR145,'シフト記号表（勤務時間帯）'!$C$6:$K$35,9,FALSE))</f>
        <v/>
      </c>
      <c r="AS146" s="243" t="str">
        <f>IF(AS145="","",VLOOKUP(AS145,'シフト記号表（勤務時間帯）'!$C$6:$K$35,9,FALSE))</f>
        <v/>
      </c>
      <c r="AT146" s="244" t="str">
        <f>IF(AT145="","",VLOOKUP(AT145,'シフト記号表（勤務時間帯）'!$C$6:$K$35,9,FALSE))</f>
        <v/>
      </c>
      <c r="AU146" s="242" t="str">
        <f>IF(AU145="","",VLOOKUP(AU145,'シフト記号表（勤務時間帯）'!$C$6:$K$35,9,FALSE))</f>
        <v/>
      </c>
      <c r="AV146" s="243" t="str">
        <f>IF(AV145="","",VLOOKUP(AV145,'シフト記号表（勤務時間帯）'!$C$6:$K$35,9,FALSE))</f>
        <v/>
      </c>
      <c r="AW146" s="243" t="str">
        <f>IF(AW145="","",VLOOKUP(AW145,'シフト記号表（勤務時間帯）'!$C$6:$K$35,9,FALSE))</f>
        <v/>
      </c>
      <c r="AX146" s="529">
        <f>IF($BB$3="４週",SUM(S146:AT146),IF($BB$3="暦月",SUM(S146:AW146),""))</f>
        <v>0</v>
      </c>
      <c r="AY146" s="530"/>
      <c r="AZ146" s="531">
        <f>IF($BB$3="４週",AX146/4,IF($BB$3="暦月",'通所型サービス（100名）'!AX146/('通所型サービス（100名）'!$BB$8/7),""))</f>
        <v>0</v>
      </c>
      <c r="BA146" s="532"/>
      <c r="BB146" s="580"/>
      <c r="BC146" s="481"/>
      <c r="BD146" s="481"/>
      <c r="BE146" s="481"/>
      <c r="BF146" s="482"/>
    </row>
    <row r="147" spans="2:58" ht="20.25" customHeight="1">
      <c r="B147" s="459"/>
      <c r="C147" s="546"/>
      <c r="D147" s="547"/>
      <c r="E147" s="548"/>
      <c r="F147" s="295">
        <f>C145</f>
        <v>0</v>
      </c>
      <c r="G147" s="550"/>
      <c r="H147" s="474"/>
      <c r="I147" s="475"/>
      <c r="J147" s="475"/>
      <c r="K147" s="476"/>
      <c r="L147" s="555"/>
      <c r="M147" s="556"/>
      <c r="N147" s="556"/>
      <c r="O147" s="557"/>
      <c r="P147" s="533" t="s">
        <v>139</v>
      </c>
      <c r="Q147" s="534"/>
      <c r="R147" s="535"/>
      <c r="S147" s="246" t="str">
        <f>IF(S145="","",VLOOKUP(S145,'シフト記号表（勤務時間帯）'!$C$6:$U$35,19,FALSE))</f>
        <v/>
      </c>
      <c r="T147" s="247" t="str">
        <f>IF(T145="","",VLOOKUP(T145,'シフト記号表（勤務時間帯）'!$C$6:$U$35,19,FALSE))</f>
        <v/>
      </c>
      <c r="U147" s="247" t="str">
        <f>IF(U145="","",VLOOKUP(U145,'シフト記号表（勤務時間帯）'!$C$6:$U$35,19,FALSE))</f>
        <v/>
      </c>
      <c r="V147" s="247" t="str">
        <f>IF(V145="","",VLOOKUP(V145,'シフト記号表（勤務時間帯）'!$C$6:$U$35,19,FALSE))</f>
        <v/>
      </c>
      <c r="W147" s="247" t="str">
        <f>IF(W145="","",VLOOKUP(W145,'シフト記号表（勤務時間帯）'!$C$6:$U$35,19,FALSE))</f>
        <v/>
      </c>
      <c r="X147" s="247" t="str">
        <f>IF(X145="","",VLOOKUP(X145,'シフト記号表（勤務時間帯）'!$C$6:$U$35,19,FALSE))</f>
        <v/>
      </c>
      <c r="Y147" s="248" t="str">
        <f>IF(Y145="","",VLOOKUP(Y145,'シフト記号表（勤務時間帯）'!$C$6:$U$35,19,FALSE))</f>
        <v/>
      </c>
      <c r="Z147" s="246" t="str">
        <f>IF(Z145="","",VLOOKUP(Z145,'シフト記号表（勤務時間帯）'!$C$6:$U$35,19,FALSE))</f>
        <v/>
      </c>
      <c r="AA147" s="247" t="str">
        <f>IF(AA145="","",VLOOKUP(AA145,'シフト記号表（勤務時間帯）'!$C$6:$U$35,19,FALSE))</f>
        <v/>
      </c>
      <c r="AB147" s="247" t="str">
        <f>IF(AB145="","",VLOOKUP(AB145,'シフト記号表（勤務時間帯）'!$C$6:$U$35,19,FALSE))</f>
        <v/>
      </c>
      <c r="AC147" s="247" t="str">
        <f>IF(AC145="","",VLOOKUP(AC145,'シフト記号表（勤務時間帯）'!$C$6:$U$35,19,FALSE))</f>
        <v/>
      </c>
      <c r="AD147" s="247" t="str">
        <f>IF(AD145="","",VLOOKUP(AD145,'シフト記号表（勤務時間帯）'!$C$6:$U$35,19,FALSE))</f>
        <v/>
      </c>
      <c r="AE147" s="247" t="str">
        <f>IF(AE145="","",VLOOKUP(AE145,'シフト記号表（勤務時間帯）'!$C$6:$U$35,19,FALSE))</f>
        <v/>
      </c>
      <c r="AF147" s="248" t="str">
        <f>IF(AF145="","",VLOOKUP(AF145,'シフト記号表（勤務時間帯）'!$C$6:$U$35,19,FALSE))</f>
        <v/>
      </c>
      <c r="AG147" s="246" t="str">
        <f>IF(AG145="","",VLOOKUP(AG145,'シフト記号表（勤務時間帯）'!$C$6:$U$35,19,FALSE))</f>
        <v/>
      </c>
      <c r="AH147" s="247" t="str">
        <f>IF(AH145="","",VLOOKUP(AH145,'シフト記号表（勤務時間帯）'!$C$6:$U$35,19,FALSE))</f>
        <v/>
      </c>
      <c r="AI147" s="247" t="str">
        <f>IF(AI145="","",VLOOKUP(AI145,'シフト記号表（勤務時間帯）'!$C$6:$U$35,19,FALSE))</f>
        <v/>
      </c>
      <c r="AJ147" s="247" t="str">
        <f>IF(AJ145="","",VLOOKUP(AJ145,'シフト記号表（勤務時間帯）'!$C$6:$U$35,19,FALSE))</f>
        <v/>
      </c>
      <c r="AK147" s="247" t="str">
        <f>IF(AK145="","",VLOOKUP(AK145,'シフト記号表（勤務時間帯）'!$C$6:$U$35,19,FALSE))</f>
        <v/>
      </c>
      <c r="AL147" s="247" t="str">
        <f>IF(AL145="","",VLOOKUP(AL145,'シフト記号表（勤務時間帯）'!$C$6:$U$35,19,FALSE))</f>
        <v/>
      </c>
      <c r="AM147" s="248" t="str">
        <f>IF(AM145="","",VLOOKUP(AM145,'シフト記号表（勤務時間帯）'!$C$6:$U$35,19,FALSE))</f>
        <v/>
      </c>
      <c r="AN147" s="246" t="str">
        <f>IF(AN145="","",VLOOKUP(AN145,'シフト記号表（勤務時間帯）'!$C$6:$U$35,19,FALSE))</f>
        <v/>
      </c>
      <c r="AO147" s="247" t="str">
        <f>IF(AO145="","",VLOOKUP(AO145,'シフト記号表（勤務時間帯）'!$C$6:$U$35,19,FALSE))</f>
        <v/>
      </c>
      <c r="AP147" s="247" t="str">
        <f>IF(AP145="","",VLOOKUP(AP145,'シフト記号表（勤務時間帯）'!$C$6:$U$35,19,FALSE))</f>
        <v/>
      </c>
      <c r="AQ147" s="247" t="str">
        <f>IF(AQ145="","",VLOOKUP(AQ145,'シフト記号表（勤務時間帯）'!$C$6:$U$35,19,FALSE))</f>
        <v/>
      </c>
      <c r="AR147" s="247" t="str">
        <f>IF(AR145="","",VLOOKUP(AR145,'シフト記号表（勤務時間帯）'!$C$6:$U$35,19,FALSE))</f>
        <v/>
      </c>
      <c r="AS147" s="247" t="str">
        <f>IF(AS145="","",VLOOKUP(AS145,'シフト記号表（勤務時間帯）'!$C$6:$U$35,19,FALSE))</f>
        <v/>
      </c>
      <c r="AT147" s="248" t="str">
        <f>IF(AT145="","",VLOOKUP(AT145,'シフト記号表（勤務時間帯）'!$C$6:$U$35,19,FALSE))</f>
        <v/>
      </c>
      <c r="AU147" s="246" t="str">
        <f>IF(AU145="","",VLOOKUP(AU145,'シフト記号表（勤務時間帯）'!$C$6:$U$35,19,FALSE))</f>
        <v/>
      </c>
      <c r="AV147" s="247" t="str">
        <f>IF(AV145="","",VLOOKUP(AV145,'シフト記号表（勤務時間帯）'!$C$6:$U$35,19,FALSE))</f>
        <v/>
      </c>
      <c r="AW147" s="247" t="str">
        <f>IF(AW145="","",VLOOKUP(AW145,'シフト記号表（勤務時間帯）'!$C$6:$U$35,19,FALSE))</f>
        <v/>
      </c>
      <c r="AX147" s="536">
        <f>IF($BB$3="４週",SUM(S147:AT147),IF($BB$3="暦月",SUM(S147:AW147),""))</f>
        <v>0</v>
      </c>
      <c r="AY147" s="537"/>
      <c r="AZ147" s="538">
        <f>IF($BB$3="４週",AX147/4,IF($BB$3="暦月",'通所型サービス（100名）'!AX147/('通所型サービス（100名）'!$BB$8/7),""))</f>
        <v>0</v>
      </c>
      <c r="BA147" s="539"/>
      <c r="BB147" s="581"/>
      <c r="BC147" s="556"/>
      <c r="BD147" s="556"/>
      <c r="BE147" s="556"/>
      <c r="BF147" s="557"/>
    </row>
    <row r="148" spans="2:58" ht="20.25" customHeight="1">
      <c r="B148" s="459">
        <f>B145+1</f>
        <v>43</v>
      </c>
      <c r="C148" s="540"/>
      <c r="D148" s="541"/>
      <c r="E148" s="542"/>
      <c r="F148" s="249"/>
      <c r="G148" s="549"/>
      <c r="H148" s="551"/>
      <c r="I148" s="475"/>
      <c r="J148" s="475"/>
      <c r="K148" s="476"/>
      <c r="L148" s="552"/>
      <c r="M148" s="553"/>
      <c r="N148" s="553"/>
      <c r="O148" s="554"/>
      <c r="P148" s="558" t="s">
        <v>137</v>
      </c>
      <c r="Q148" s="559"/>
      <c r="R148" s="560"/>
      <c r="S148" s="292"/>
      <c r="T148" s="293"/>
      <c r="U148" s="293"/>
      <c r="V148" s="293"/>
      <c r="W148" s="293"/>
      <c r="X148" s="293"/>
      <c r="Y148" s="294"/>
      <c r="Z148" s="292"/>
      <c r="AA148" s="293"/>
      <c r="AB148" s="293"/>
      <c r="AC148" s="293"/>
      <c r="AD148" s="293"/>
      <c r="AE148" s="293"/>
      <c r="AF148" s="294"/>
      <c r="AG148" s="292"/>
      <c r="AH148" s="293"/>
      <c r="AI148" s="293"/>
      <c r="AJ148" s="293"/>
      <c r="AK148" s="293"/>
      <c r="AL148" s="293"/>
      <c r="AM148" s="294"/>
      <c r="AN148" s="292"/>
      <c r="AO148" s="293"/>
      <c r="AP148" s="293"/>
      <c r="AQ148" s="293"/>
      <c r="AR148" s="293"/>
      <c r="AS148" s="293"/>
      <c r="AT148" s="294"/>
      <c r="AU148" s="292"/>
      <c r="AV148" s="293"/>
      <c r="AW148" s="293"/>
      <c r="AX148" s="624"/>
      <c r="AY148" s="625"/>
      <c r="AZ148" s="626"/>
      <c r="BA148" s="627"/>
      <c r="BB148" s="579"/>
      <c r="BC148" s="553"/>
      <c r="BD148" s="553"/>
      <c r="BE148" s="553"/>
      <c r="BF148" s="554"/>
    </row>
    <row r="149" spans="2:58" ht="20.25" customHeight="1">
      <c r="B149" s="459"/>
      <c r="C149" s="543"/>
      <c r="D149" s="544"/>
      <c r="E149" s="545"/>
      <c r="F149" s="241"/>
      <c r="G149" s="470"/>
      <c r="H149" s="474"/>
      <c r="I149" s="475"/>
      <c r="J149" s="475"/>
      <c r="K149" s="476"/>
      <c r="L149" s="480"/>
      <c r="M149" s="481"/>
      <c r="N149" s="481"/>
      <c r="O149" s="482"/>
      <c r="P149" s="526" t="s">
        <v>138</v>
      </c>
      <c r="Q149" s="527"/>
      <c r="R149" s="528"/>
      <c r="S149" s="242" t="str">
        <f>IF(S148="","",VLOOKUP(S148,'シフト記号表（勤務時間帯）'!$C$6:$K$35,9,FALSE))</f>
        <v/>
      </c>
      <c r="T149" s="243" t="str">
        <f>IF(T148="","",VLOOKUP(T148,'シフト記号表（勤務時間帯）'!$C$6:$K$35,9,FALSE))</f>
        <v/>
      </c>
      <c r="U149" s="243" t="str">
        <f>IF(U148="","",VLOOKUP(U148,'シフト記号表（勤務時間帯）'!$C$6:$K$35,9,FALSE))</f>
        <v/>
      </c>
      <c r="V149" s="243" t="str">
        <f>IF(V148="","",VLOOKUP(V148,'シフト記号表（勤務時間帯）'!$C$6:$K$35,9,FALSE))</f>
        <v/>
      </c>
      <c r="W149" s="243" t="str">
        <f>IF(W148="","",VLOOKUP(W148,'シフト記号表（勤務時間帯）'!$C$6:$K$35,9,FALSE))</f>
        <v/>
      </c>
      <c r="X149" s="243" t="str">
        <f>IF(X148="","",VLOOKUP(X148,'シフト記号表（勤務時間帯）'!$C$6:$K$35,9,FALSE))</f>
        <v/>
      </c>
      <c r="Y149" s="244" t="str">
        <f>IF(Y148="","",VLOOKUP(Y148,'シフト記号表（勤務時間帯）'!$C$6:$K$35,9,FALSE))</f>
        <v/>
      </c>
      <c r="Z149" s="242" t="str">
        <f>IF(Z148="","",VLOOKUP(Z148,'シフト記号表（勤務時間帯）'!$C$6:$K$35,9,FALSE))</f>
        <v/>
      </c>
      <c r="AA149" s="243" t="str">
        <f>IF(AA148="","",VLOOKUP(AA148,'シフト記号表（勤務時間帯）'!$C$6:$K$35,9,FALSE))</f>
        <v/>
      </c>
      <c r="AB149" s="243" t="str">
        <f>IF(AB148="","",VLOOKUP(AB148,'シフト記号表（勤務時間帯）'!$C$6:$K$35,9,FALSE))</f>
        <v/>
      </c>
      <c r="AC149" s="243" t="str">
        <f>IF(AC148="","",VLOOKUP(AC148,'シフト記号表（勤務時間帯）'!$C$6:$K$35,9,FALSE))</f>
        <v/>
      </c>
      <c r="AD149" s="243" t="str">
        <f>IF(AD148="","",VLOOKUP(AD148,'シフト記号表（勤務時間帯）'!$C$6:$K$35,9,FALSE))</f>
        <v/>
      </c>
      <c r="AE149" s="243" t="str">
        <f>IF(AE148="","",VLOOKUP(AE148,'シフト記号表（勤務時間帯）'!$C$6:$K$35,9,FALSE))</f>
        <v/>
      </c>
      <c r="AF149" s="244" t="str">
        <f>IF(AF148="","",VLOOKUP(AF148,'シフト記号表（勤務時間帯）'!$C$6:$K$35,9,FALSE))</f>
        <v/>
      </c>
      <c r="AG149" s="242" t="str">
        <f>IF(AG148="","",VLOOKUP(AG148,'シフト記号表（勤務時間帯）'!$C$6:$K$35,9,FALSE))</f>
        <v/>
      </c>
      <c r="AH149" s="243" t="str">
        <f>IF(AH148="","",VLOOKUP(AH148,'シフト記号表（勤務時間帯）'!$C$6:$K$35,9,FALSE))</f>
        <v/>
      </c>
      <c r="AI149" s="243" t="str">
        <f>IF(AI148="","",VLOOKUP(AI148,'シフト記号表（勤務時間帯）'!$C$6:$K$35,9,FALSE))</f>
        <v/>
      </c>
      <c r="AJ149" s="243" t="str">
        <f>IF(AJ148="","",VLOOKUP(AJ148,'シフト記号表（勤務時間帯）'!$C$6:$K$35,9,FALSE))</f>
        <v/>
      </c>
      <c r="AK149" s="243" t="str">
        <f>IF(AK148="","",VLOOKUP(AK148,'シフト記号表（勤務時間帯）'!$C$6:$K$35,9,FALSE))</f>
        <v/>
      </c>
      <c r="AL149" s="243" t="str">
        <f>IF(AL148="","",VLOOKUP(AL148,'シフト記号表（勤務時間帯）'!$C$6:$K$35,9,FALSE))</f>
        <v/>
      </c>
      <c r="AM149" s="244" t="str">
        <f>IF(AM148="","",VLOOKUP(AM148,'シフト記号表（勤務時間帯）'!$C$6:$K$35,9,FALSE))</f>
        <v/>
      </c>
      <c r="AN149" s="242" t="str">
        <f>IF(AN148="","",VLOOKUP(AN148,'シフト記号表（勤務時間帯）'!$C$6:$K$35,9,FALSE))</f>
        <v/>
      </c>
      <c r="AO149" s="243" t="str">
        <f>IF(AO148="","",VLOOKUP(AO148,'シフト記号表（勤務時間帯）'!$C$6:$K$35,9,FALSE))</f>
        <v/>
      </c>
      <c r="AP149" s="243" t="str">
        <f>IF(AP148="","",VLOOKUP(AP148,'シフト記号表（勤務時間帯）'!$C$6:$K$35,9,FALSE))</f>
        <v/>
      </c>
      <c r="AQ149" s="243" t="str">
        <f>IF(AQ148="","",VLOOKUP(AQ148,'シフト記号表（勤務時間帯）'!$C$6:$K$35,9,FALSE))</f>
        <v/>
      </c>
      <c r="AR149" s="243" t="str">
        <f>IF(AR148="","",VLOOKUP(AR148,'シフト記号表（勤務時間帯）'!$C$6:$K$35,9,FALSE))</f>
        <v/>
      </c>
      <c r="AS149" s="243" t="str">
        <f>IF(AS148="","",VLOOKUP(AS148,'シフト記号表（勤務時間帯）'!$C$6:$K$35,9,FALSE))</f>
        <v/>
      </c>
      <c r="AT149" s="244" t="str">
        <f>IF(AT148="","",VLOOKUP(AT148,'シフト記号表（勤務時間帯）'!$C$6:$K$35,9,FALSE))</f>
        <v/>
      </c>
      <c r="AU149" s="242" t="str">
        <f>IF(AU148="","",VLOOKUP(AU148,'シフト記号表（勤務時間帯）'!$C$6:$K$35,9,FALSE))</f>
        <v/>
      </c>
      <c r="AV149" s="243" t="str">
        <f>IF(AV148="","",VLOOKUP(AV148,'シフト記号表（勤務時間帯）'!$C$6:$K$35,9,FALSE))</f>
        <v/>
      </c>
      <c r="AW149" s="243" t="str">
        <f>IF(AW148="","",VLOOKUP(AW148,'シフト記号表（勤務時間帯）'!$C$6:$K$35,9,FALSE))</f>
        <v/>
      </c>
      <c r="AX149" s="529">
        <f>IF($BB$3="４週",SUM(S149:AT149),IF($BB$3="暦月",SUM(S149:AW149),""))</f>
        <v>0</v>
      </c>
      <c r="AY149" s="530"/>
      <c r="AZ149" s="531">
        <f>IF($BB$3="４週",AX149/4,IF($BB$3="暦月",'通所型サービス（100名）'!AX149/('通所型サービス（100名）'!$BB$8/7),""))</f>
        <v>0</v>
      </c>
      <c r="BA149" s="532"/>
      <c r="BB149" s="580"/>
      <c r="BC149" s="481"/>
      <c r="BD149" s="481"/>
      <c r="BE149" s="481"/>
      <c r="BF149" s="482"/>
    </row>
    <row r="150" spans="2:58" ht="20.25" customHeight="1">
      <c r="B150" s="459"/>
      <c r="C150" s="546"/>
      <c r="D150" s="547"/>
      <c r="E150" s="548"/>
      <c r="F150" s="295">
        <f>C148</f>
        <v>0</v>
      </c>
      <c r="G150" s="550"/>
      <c r="H150" s="474"/>
      <c r="I150" s="475"/>
      <c r="J150" s="475"/>
      <c r="K150" s="476"/>
      <c r="L150" s="555"/>
      <c r="M150" s="556"/>
      <c r="N150" s="556"/>
      <c r="O150" s="557"/>
      <c r="P150" s="533" t="s">
        <v>139</v>
      </c>
      <c r="Q150" s="534"/>
      <c r="R150" s="535"/>
      <c r="S150" s="246" t="str">
        <f>IF(S148="","",VLOOKUP(S148,'シフト記号表（勤務時間帯）'!$C$6:$U$35,19,FALSE))</f>
        <v/>
      </c>
      <c r="T150" s="247" t="str">
        <f>IF(T148="","",VLOOKUP(T148,'シフト記号表（勤務時間帯）'!$C$6:$U$35,19,FALSE))</f>
        <v/>
      </c>
      <c r="U150" s="247" t="str">
        <f>IF(U148="","",VLOOKUP(U148,'シフト記号表（勤務時間帯）'!$C$6:$U$35,19,FALSE))</f>
        <v/>
      </c>
      <c r="V150" s="247" t="str">
        <f>IF(V148="","",VLOOKUP(V148,'シフト記号表（勤務時間帯）'!$C$6:$U$35,19,FALSE))</f>
        <v/>
      </c>
      <c r="W150" s="247" t="str">
        <f>IF(W148="","",VLOOKUP(W148,'シフト記号表（勤務時間帯）'!$C$6:$U$35,19,FALSE))</f>
        <v/>
      </c>
      <c r="X150" s="247" t="str">
        <f>IF(X148="","",VLOOKUP(X148,'シフト記号表（勤務時間帯）'!$C$6:$U$35,19,FALSE))</f>
        <v/>
      </c>
      <c r="Y150" s="248" t="str">
        <f>IF(Y148="","",VLOOKUP(Y148,'シフト記号表（勤務時間帯）'!$C$6:$U$35,19,FALSE))</f>
        <v/>
      </c>
      <c r="Z150" s="246" t="str">
        <f>IF(Z148="","",VLOOKUP(Z148,'シフト記号表（勤務時間帯）'!$C$6:$U$35,19,FALSE))</f>
        <v/>
      </c>
      <c r="AA150" s="247" t="str">
        <f>IF(AA148="","",VLOOKUP(AA148,'シフト記号表（勤務時間帯）'!$C$6:$U$35,19,FALSE))</f>
        <v/>
      </c>
      <c r="AB150" s="247" t="str">
        <f>IF(AB148="","",VLOOKUP(AB148,'シフト記号表（勤務時間帯）'!$C$6:$U$35,19,FALSE))</f>
        <v/>
      </c>
      <c r="AC150" s="247" t="str">
        <f>IF(AC148="","",VLOOKUP(AC148,'シフト記号表（勤務時間帯）'!$C$6:$U$35,19,FALSE))</f>
        <v/>
      </c>
      <c r="AD150" s="247" t="str">
        <f>IF(AD148="","",VLOOKUP(AD148,'シフト記号表（勤務時間帯）'!$C$6:$U$35,19,FALSE))</f>
        <v/>
      </c>
      <c r="AE150" s="247" t="str">
        <f>IF(AE148="","",VLOOKUP(AE148,'シフト記号表（勤務時間帯）'!$C$6:$U$35,19,FALSE))</f>
        <v/>
      </c>
      <c r="AF150" s="248" t="str">
        <f>IF(AF148="","",VLOOKUP(AF148,'シフト記号表（勤務時間帯）'!$C$6:$U$35,19,FALSE))</f>
        <v/>
      </c>
      <c r="AG150" s="246" t="str">
        <f>IF(AG148="","",VLOOKUP(AG148,'シフト記号表（勤務時間帯）'!$C$6:$U$35,19,FALSE))</f>
        <v/>
      </c>
      <c r="AH150" s="247" t="str">
        <f>IF(AH148="","",VLOOKUP(AH148,'シフト記号表（勤務時間帯）'!$C$6:$U$35,19,FALSE))</f>
        <v/>
      </c>
      <c r="AI150" s="247" t="str">
        <f>IF(AI148="","",VLOOKUP(AI148,'シフト記号表（勤務時間帯）'!$C$6:$U$35,19,FALSE))</f>
        <v/>
      </c>
      <c r="AJ150" s="247" t="str">
        <f>IF(AJ148="","",VLOOKUP(AJ148,'シフト記号表（勤務時間帯）'!$C$6:$U$35,19,FALSE))</f>
        <v/>
      </c>
      <c r="AK150" s="247" t="str">
        <f>IF(AK148="","",VLOOKUP(AK148,'シフト記号表（勤務時間帯）'!$C$6:$U$35,19,FALSE))</f>
        <v/>
      </c>
      <c r="AL150" s="247" t="str">
        <f>IF(AL148="","",VLOOKUP(AL148,'シフト記号表（勤務時間帯）'!$C$6:$U$35,19,FALSE))</f>
        <v/>
      </c>
      <c r="AM150" s="248" t="str">
        <f>IF(AM148="","",VLOOKUP(AM148,'シフト記号表（勤務時間帯）'!$C$6:$U$35,19,FALSE))</f>
        <v/>
      </c>
      <c r="AN150" s="246" t="str">
        <f>IF(AN148="","",VLOOKUP(AN148,'シフト記号表（勤務時間帯）'!$C$6:$U$35,19,FALSE))</f>
        <v/>
      </c>
      <c r="AO150" s="247" t="str">
        <f>IF(AO148="","",VLOOKUP(AO148,'シフト記号表（勤務時間帯）'!$C$6:$U$35,19,FALSE))</f>
        <v/>
      </c>
      <c r="AP150" s="247" t="str">
        <f>IF(AP148="","",VLOOKUP(AP148,'シフト記号表（勤務時間帯）'!$C$6:$U$35,19,FALSE))</f>
        <v/>
      </c>
      <c r="AQ150" s="247" t="str">
        <f>IF(AQ148="","",VLOOKUP(AQ148,'シフト記号表（勤務時間帯）'!$C$6:$U$35,19,FALSE))</f>
        <v/>
      </c>
      <c r="AR150" s="247" t="str">
        <f>IF(AR148="","",VLOOKUP(AR148,'シフト記号表（勤務時間帯）'!$C$6:$U$35,19,FALSE))</f>
        <v/>
      </c>
      <c r="AS150" s="247" t="str">
        <f>IF(AS148="","",VLOOKUP(AS148,'シフト記号表（勤務時間帯）'!$C$6:$U$35,19,FALSE))</f>
        <v/>
      </c>
      <c r="AT150" s="248" t="str">
        <f>IF(AT148="","",VLOOKUP(AT148,'シフト記号表（勤務時間帯）'!$C$6:$U$35,19,FALSE))</f>
        <v/>
      </c>
      <c r="AU150" s="246" t="str">
        <f>IF(AU148="","",VLOOKUP(AU148,'シフト記号表（勤務時間帯）'!$C$6:$U$35,19,FALSE))</f>
        <v/>
      </c>
      <c r="AV150" s="247" t="str">
        <f>IF(AV148="","",VLOOKUP(AV148,'シフト記号表（勤務時間帯）'!$C$6:$U$35,19,FALSE))</f>
        <v/>
      </c>
      <c r="AW150" s="247" t="str">
        <f>IF(AW148="","",VLOOKUP(AW148,'シフト記号表（勤務時間帯）'!$C$6:$U$35,19,FALSE))</f>
        <v/>
      </c>
      <c r="AX150" s="536">
        <f>IF($BB$3="４週",SUM(S150:AT150),IF($BB$3="暦月",SUM(S150:AW150),""))</f>
        <v>0</v>
      </c>
      <c r="AY150" s="537"/>
      <c r="AZ150" s="538">
        <f>IF($BB$3="４週",AX150/4,IF($BB$3="暦月",'通所型サービス（100名）'!AX150/('通所型サービス（100名）'!$BB$8/7),""))</f>
        <v>0</v>
      </c>
      <c r="BA150" s="539"/>
      <c r="BB150" s="581"/>
      <c r="BC150" s="556"/>
      <c r="BD150" s="556"/>
      <c r="BE150" s="556"/>
      <c r="BF150" s="557"/>
    </row>
    <row r="151" spans="2:58" ht="20.25" customHeight="1">
      <c r="B151" s="459">
        <f>B148+1</f>
        <v>44</v>
      </c>
      <c r="C151" s="540"/>
      <c r="D151" s="541"/>
      <c r="E151" s="542"/>
      <c r="F151" s="249"/>
      <c r="G151" s="549"/>
      <c r="H151" s="551"/>
      <c r="I151" s="475"/>
      <c r="J151" s="475"/>
      <c r="K151" s="476"/>
      <c r="L151" s="552"/>
      <c r="M151" s="553"/>
      <c r="N151" s="553"/>
      <c r="O151" s="554"/>
      <c r="P151" s="558" t="s">
        <v>137</v>
      </c>
      <c r="Q151" s="559"/>
      <c r="R151" s="560"/>
      <c r="S151" s="292"/>
      <c r="T151" s="293"/>
      <c r="U151" s="293"/>
      <c r="V151" s="293"/>
      <c r="W151" s="293"/>
      <c r="X151" s="293"/>
      <c r="Y151" s="294"/>
      <c r="Z151" s="292"/>
      <c r="AA151" s="293"/>
      <c r="AB151" s="293"/>
      <c r="AC151" s="293"/>
      <c r="AD151" s="293"/>
      <c r="AE151" s="293"/>
      <c r="AF151" s="294"/>
      <c r="AG151" s="292"/>
      <c r="AH151" s="293"/>
      <c r="AI151" s="293"/>
      <c r="AJ151" s="293"/>
      <c r="AK151" s="293"/>
      <c r="AL151" s="293"/>
      <c r="AM151" s="294"/>
      <c r="AN151" s="292"/>
      <c r="AO151" s="293"/>
      <c r="AP151" s="293"/>
      <c r="AQ151" s="293"/>
      <c r="AR151" s="293"/>
      <c r="AS151" s="293"/>
      <c r="AT151" s="294"/>
      <c r="AU151" s="292"/>
      <c r="AV151" s="293"/>
      <c r="AW151" s="293"/>
      <c r="AX151" s="624"/>
      <c r="AY151" s="625"/>
      <c r="AZ151" s="626"/>
      <c r="BA151" s="627"/>
      <c r="BB151" s="579"/>
      <c r="BC151" s="553"/>
      <c r="BD151" s="553"/>
      <c r="BE151" s="553"/>
      <c r="BF151" s="554"/>
    </row>
    <row r="152" spans="2:58" ht="20.25" customHeight="1">
      <c r="B152" s="459"/>
      <c r="C152" s="543"/>
      <c r="D152" s="544"/>
      <c r="E152" s="545"/>
      <c r="F152" s="241"/>
      <c r="G152" s="470"/>
      <c r="H152" s="474"/>
      <c r="I152" s="475"/>
      <c r="J152" s="475"/>
      <c r="K152" s="476"/>
      <c r="L152" s="480"/>
      <c r="M152" s="481"/>
      <c r="N152" s="481"/>
      <c r="O152" s="482"/>
      <c r="P152" s="526" t="s">
        <v>138</v>
      </c>
      <c r="Q152" s="527"/>
      <c r="R152" s="528"/>
      <c r="S152" s="242" t="str">
        <f>IF(S151="","",VLOOKUP(S151,'シフト記号表（勤務時間帯）'!$C$6:$K$35,9,FALSE))</f>
        <v/>
      </c>
      <c r="T152" s="243" t="str">
        <f>IF(T151="","",VLOOKUP(T151,'シフト記号表（勤務時間帯）'!$C$6:$K$35,9,FALSE))</f>
        <v/>
      </c>
      <c r="U152" s="243" t="str">
        <f>IF(U151="","",VLOOKUP(U151,'シフト記号表（勤務時間帯）'!$C$6:$K$35,9,FALSE))</f>
        <v/>
      </c>
      <c r="V152" s="243" t="str">
        <f>IF(V151="","",VLOOKUP(V151,'シフト記号表（勤務時間帯）'!$C$6:$K$35,9,FALSE))</f>
        <v/>
      </c>
      <c r="W152" s="243" t="str">
        <f>IF(W151="","",VLOOKUP(W151,'シフト記号表（勤務時間帯）'!$C$6:$K$35,9,FALSE))</f>
        <v/>
      </c>
      <c r="X152" s="243" t="str">
        <f>IF(X151="","",VLOOKUP(X151,'シフト記号表（勤務時間帯）'!$C$6:$K$35,9,FALSE))</f>
        <v/>
      </c>
      <c r="Y152" s="244" t="str">
        <f>IF(Y151="","",VLOOKUP(Y151,'シフト記号表（勤務時間帯）'!$C$6:$K$35,9,FALSE))</f>
        <v/>
      </c>
      <c r="Z152" s="242" t="str">
        <f>IF(Z151="","",VLOOKUP(Z151,'シフト記号表（勤務時間帯）'!$C$6:$K$35,9,FALSE))</f>
        <v/>
      </c>
      <c r="AA152" s="243" t="str">
        <f>IF(AA151="","",VLOOKUP(AA151,'シフト記号表（勤務時間帯）'!$C$6:$K$35,9,FALSE))</f>
        <v/>
      </c>
      <c r="AB152" s="243" t="str">
        <f>IF(AB151="","",VLOOKUP(AB151,'シフト記号表（勤務時間帯）'!$C$6:$K$35,9,FALSE))</f>
        <v/>
      </c>
      <c r="AC152" s="243" t="str">
        <f>IF(AC151="","",VLOOKUP(AC151,'シフト記号表（勤務時間帯）'!$C$6:$K$35,9,FALSE))</f>
        <v/>
      </c>
      <c r="AD152" s="243" t="str">
        <f>IF(AD151="","",VLOOKUP(AD151,'シフト記号表（勤務時間帯）'!$C$6:$K$35,9,FALSE))</f>
        <v/>
      </c>
      <c r="AE152" s="243" t="str">
        <f>IF(AE151="","",VLOOKUP(AE151,'シフト記号表（勤務時間帯）'!$C$6:$K$35,9,FALSE))</f>
        <v/>
      </c>
      <c r="AF152" s="244" t="str">
        <f>IF(AF151="","",VLOOKUP(AF151,'シフト記号表（勤務時間帯）'!$C$6:$K$35,9,FALSE))</f>
        <v/>
      </c>
      <c r="AG152" s="242" t="str">
        <f>IF(AG151="","",VLOOKUP(AG151,'シフト記号表（勤務時間帯）'!$C$6:$K$35,9,FALSE))</f>
        <v/>
      </c>
      <c r="AH152" s="243" t="str">
        <f>IF(AH151="","",VLOOKUP(AH151,'シフト記号表（勤務時間帯）'!$C$6:$K$35,9,FALSE))</f>
        <v/>
      </c>
      <c r="AI152" s="243" t="str">
        <f>IF(AI151="","",VLOOKUP(AI151,'シフト記号表（勤務時間帯）'!$C$6:$K$35,9,FALSE))</f>
        <v/>
      </c>
      <c r="AJ152" s="243" t="str">
        <f>IF(AJ151="","",VLOOKUP(AJ151,'シフト記号表（勤務時間帯）'!$C$6:$K$35,9,FALSE))</f>
        <v/>
      </c>
      <c r="AK152" s="243" t="str">
        <f>IF(AK151="","",VLOOKUP(AK151,'シフト記号表（勤務時間帯）'!$C$6:$K$35,9,FALSE))</f>
        <v/>
      </c>
      <c r="AL152" s="243" t="str">
        <f>IF(AL151="","",VLOOKUP(AL151,'シフト記号表（勤務時間帯）'!$C$6:$K$35,9,FALSE))</f>
        <v/>
      </c>
      <c r="AM152" s="244" t="str">
        <f>IF(AM151="","",VLOOKUP(AM151,'シフト記号表（勤務時間帯）'!$C$6:$K$35,9,FALSE))</f>
        <v/>
      </c>
      <c r="AN152" s="242" t="str">
        <f>IF(AN151="","",VLOOKUP(AN151,'シフト記号表（勤務時間帯）'!$C$6:$K$35,9,FALSE))</f>
        <v/>
      </c>
      <c r="AO152" s="243" t="str">
        <f>IF(AO151="","",VLOOKUP(AO151,'シフト記号表（勤務時間帯）'!$C$6:$K$35,9,FALSE))</f>
        <v/>
      </c>
      <c r="AP152" s="243" t="str">
        <f>IF(AP151="","",VLOOKUP(AP151,'シフト記号表（勤務時間帯）'!$C$6:$K$35,9,FALSE))</f>
        <v/>
      </c>
      <c r="AQ152" s="243" t="str">
        <f>IF(AQ151="","",VLOOKUP(AQ151,'シフト記号表（勤務時間帯）'!$C$6:$K$35,9,FALSE))</f>
        <v/>
      </c>
      <c r="AR152" s="243" t="str">
        <f>IF(AR151="","",VLOOKUP(AR151,'シフト記号表（勤務時間帯）'!$C$6:$K$35,9,FALSE))</f>
        <v/>
      </c>
      <c r="AS152" s="243" t="str">
        <f>IF(AS151="","",VLOOKUP(AS151,'シフト記号表（勤務時間帯）'!$C$6:$K$35,9,FALSE))</f>
        <v/>
      </c>
      <c r="AT152" s="244" t="str">
        <f>IF(AT151="","",VLOOKUP(AT151,'シフト記号表（勤務時間帯）'!$C$6:$K$35,9,FALSE))</f>
        <v/>
      </c>
      <c r="AU152" s="242" t="str">
        <f>IF(AU151="","",VLOOKUP(AU151,'シフト記号表（勤務時間帯）'!$C$6:$K$35,9,FALSE))</f>
        <v/>
      </c>
      <c r="AV152" s="243" t="str">
        <f>IF(AV151="","",VLOOKUP(AV151,'シフト記号表（勤務時間帯）'!$C$6:$K$35,9,FALSE))</f>
        <v/>
      </c>
      <c r="AW152" s="243" t="str">
        <f>IF(AW151="","",VLOOKUP(AW151,'シフト記号表（勤務時間帯）'!$C$6:$K$35,9,FALSE))</f>
        <v/>
      </c>
      <c r="AX152" s="529">
        <f>IF($BB$3="４週",SUM(S152:AT152),IF($BB$3="暦月",SUM(S152:AW152),""))</f>
        <v>0</v>
      </c>
      <c r="AY152" s="530"/>
      <c r="AZ152" s="531">
        <f>IF($BB$3="４週",AX152/4,IF($BB$3="暦月",'通所型サービス（100名）'!AX152/('通所型サービス（100名）'!$BB$8/7),""))</f>
        <v>0</v>
      </c>
      <c r="BA152" s="532"/>
      <c r="BB152" s="580"/>
      <c r="BC152" s="481"/>
      <c r="BD152" s="481"/>
      <c r="BE152" s="481"/>
      <c r="BF152" s="482"/>
    </row>
    <row r="153" spans="2:58" ht="20.25" customHeight="1">
      <c r="B153" s="459"/>
      <c r="C153" s="546"/>
      <c r="D153" s="547"/>
      <c r="E153" s="548"/>
      <c r="F153" s="295">
        <f>C151</f>
        <v>0</v>
      </c>
      <c r="G153" s="550"/>
      <c r="H153" s="474"/>
      <c r="I153" s="475"/>
      <c r="J153" s="475"/>
      <c r="K153" s="476"/>
      <c r="L153" s="555"/>
      <c r="M153" s="556"/>
      <c r="N153" s="556"/>
      <c r="O153" s="557"/>
      <c r="P153" s="533" t="s">
        <v>139</v>
      </c>
      <c r="Q153" s="534"/>
      <c r="R153" s="535"/>
      <c r="S153" s="246" t="str">
        <f>IF(S151="","",VLOOKUP(S151,'シフト記号表（勤務時間帯）'!$C$6:$U$35,19,FALSE))</f>
        <v/>
      </c>
      <c r="T153" s="247" t="str">
        <f>IF(T151="","",VLOOKUP(T151,'シフト記号表（勤務時間帯）'!$C$6:$U$35,19,FALSE))</f>
        <v/>
      </c>
      <c r="U153" s="247" t="str">
        <f>IF(U151="","",VLOOKUP(U151,'シフト記号表（勤務時間帯）'!$C$6:$U$35,19,FALSE))</f>
        <v/>
      </c>
      <c r="V153" s="247" t="str">
        <f>IF(V151="","",VLOOKUP(V151,'シフト記号表（勤務時間帯）'!$C$6:$U$35,19,FALSE))</f>
        <v/>
      </c>
      <c r="W153" s="247" t="str">
        <f>IF(W151="","",VLOOKUP(W151,'シフト記号表（勤務時間帯）'!$C$6:$U$35,19,FALSE))</f>
        <v/>
      </c>
      <c r="X153" s="247" t="str">
        <f>IF(X151="","",VLOOKUP(X151,'シフト記号表（勤務時間帯）'!$C$6:$U$35,19,FALSE))</f>
        <v/>
      </c>
      <c r="Y153" s="248" t="str">
        <f>IF(Y151="","",VLOOKUP(Y151,'シフト記号表（勤務時間帯）'!$C$6:$U$35,19,FALSE))</f>
        <v/>
      </c>
      <c r="Z153" s="246" t="str">
        <f>IF(Z151="","",VLOOKUP(Z151,'シフト記号表（勤務時間帯）'!$C$6:$U$35,19,FALSE))</f>
        <v/>
      </c>
      <c r="AA153" s="247" t="str">
        <f>IF(AA151="","",VLOOKUP(AA151,'シフト記号表（勤務時間帯）'!$C$6:$U$35,19,FALSE))</f>
        <v/>
      </c>
      <c r="AB153" s="247" t="str">
        <f>IF(AB151="","",VLOOKUP(AB151,'シフト記号表（勤務時間帯）'!$C$6:$U$35,19,FALSE))</f>
        <v/>
      </c>
      <c r="AC153" s="247" t="str">
        <f>IF(AC151="","",VLOOKUP(AC151,'シフト記号表（勤務時間帯）'!$C$6:$U$35,19,FALSE))</f>
        <v/>
      </c>
      <c r="AD153" s="247" t="str">
        <f>IF(AD151="","",VLOOKUP(AD151,'シフト記号表（勤務時間帯）'!$C$6:$U$35,19,FALSE))</f>
        <v/>
      </c>
      <c r="AE153" s="247" t="str">
        <f>IF(AE151="","",VLOOKUP(AE151,'シフト記号表（勤務時間帯）'!$C$6:$U$35,19,FALSE))</f>
        <v/>
      </c>
      <c r="AF153" s="248" t="str">
        <f>IF(AF151="","",VLOOKUP(AF151,'シフト記号表（勤務時間帯）'!$C$6:$U$35,19,FALSE))</f>
        <v/>
      </c>
      <c r="AG153" s="246" t="str">
        <f>IF(AG151="","",VLOOKUP(AG151,'シフト記号表（勤務時間帯）'!$C$6:$U$35,19,FALSE))</f>
        <v/>
      </c>
      <c r="AH153" s="247" t="str">
        <f>IF(AH151="","",VLOOKUP(AH151,'シフト記号表（勤務時間帯）'!$C$6:$U$35,19,FALSE))</f>
        <v/>
      </c>
      <c r="AI153" s="247" t="str">
        <f>IF(AI151="","",VLOOKUP(AI151,'シフト記号表（勤務時間帯）'!$C$6:$U$35,19,FALSE))</f>
        <v/>
      </c>
      <c r="AJ153" s="247" t="str">
        <f>IF(AJ151="","",VLOOKUP(AJ151,'シフト記号表（勤務時間帯）'!$C$6:$U$35,19,FALSE))</f>
        <v/>
      </c>
      <c r="AK153" s="247" t="str">
        <f>IF(AK151="","",VLOOKUP(AK151,'シフト記号表（勤務時間帯）'!$C$6:$U$35,19,FALSE))</f>
        <v/>
      </c>
      <c r="AL153" s="247" t="str">
        <f>IF(AL151="","",VLOOKUP(AL151,'シフト記号表（勤務時間帯）'!$C$6:$U$35,19,FALSE))</f>
        <v/>
      </c>
      <c r="AM153" s="248" t="str">
        <f>IF(AM151="","",VLOOKUP(AM151,'シフト記号表（勤務時間帯）'!$C$6:$U$35,19,FALSE))</f>
        <v/>
      </c>
      <c r="AN153" s="246" t="str">
        <f>IF(AN151="","",VLOOKUP(AN151,'シフト記号表（勤務時間帯）'!$C$6:$U$35,19,FALSE))</f>
        <v/>
      </c>
      <c r="AO153" s="247" t="str">
        <f>IF(AO151="","",VLOOKUP(AO151,'シフト記号表（勤務時間帯）'!$C$6:$U$35,19,FALSE))</f>
        <v/>
      </c>
      <c r="AP153" s="247" t="str">
        <f>IF(AP151="","",VLOOKUP(AP151,'シフト記号表（勤務時間帯）'!$C$6:$U$35,19,FALSE))</f>
        <v/>
      </c>
      <c r="AQ153" s="247" t="str">
        <f>IF(AQ151="","",VLOOKUP(AQ151,'シフト記号表（勤務時間帯）'!$C$6:$U$35,19,FALSE))</f>
        <v/>
      </c>
      <c r="AR153" s="247" t="str">
        <f>IF(AR151="","",VLOOKUP(AR151,'シフト記号表（勤務時間帯）'!$C$6:$U$35,19,FALSE))</f>
        <v/>
      </c>
      <c r="AS153" s="247" t="str">
        <f>IF(AS151="","",VLOOKUP(AS151,'シフト記号表（勤務時間帯）'!$C$6:$U$35,19,FALSE))</f>
        <v/>
      </c>
      <c r="AT153" s="248" t="str">
        <f>IF(AT151="","",VLOOKUP(AT151,'シフト記号表（勤務時間帯）'!$C$6:$U$35,19,FALSE))</f>
        <v/>
      </c>
      <c r="AU153" s="246" t="str">
        <f>IF(AU151="","",VLOOKUP(AU151,'シフト記号表（勤務時間帯）'!$C$6:$U$35,19,FALSE))</f>
        <v/>
      </c>
      <c r="AV153" s="247" t="str">
        <f>IF(AV151="","",VLOOKUP(AV151,'シフト記号表（勤務時間帯）'!$C$6:$U$35,19,FALSE))</f>
        <v/>
      </c>
      <c r="AW153" s="247" t="str">
        <f>IF(AW151="","",VLOOKUP(AW151,'シフト記号表（勤務時間帯）'!$C$6:$U$35,19,FALSE))</f>
        <v/>
      </c>
      <c r="AX153" s="536">
        <f>IF($BB$3="４週",SUM(S153:AT153),IF($BB$3="暦月",SUM(S153:AW153),""))</f>
        <v>0</v>
      </c>
      <c r="AY153" s="537"/>
      <c r="AZ153" s="538">
        <f>IF($BB$3="４週",AX153/4,IF($BB$3="暦月",'通所型サービス（100名）'!AX153/('通所型サービス（100名）'!$BB$8/7),""))</f>
        <v>0</v>
      </c>
      <c r="BA153" s="539"/>
      <c r="BB153" s="581"/>
      <c r="BC153" s="556"/>
      <c r="BD153" s="556"/>
      <c r="BE153" s="556"/>
      <c r="BF153" s="557"/>
    </row>
    <row r="154" spans="2:58" ht="20.25" customHeight="1">
      <c r="B154" s="459">
        <f>B151+1</f>
        <v>45</v>
      </c>
      <c r="C154" s="540"/>
      <c r="D154" s="541"/>
      <c r="E154" s="542"/>
      <c r="F154" s="249"/>
      <c r="G154" s="549"/>
      <c r="H154" s="551"/>
      <c r="I154" s="475"/>
      <c r="J154" s="475"/>
      <c r="K154" s="476"/>
      <c r="L154" s="552"/>
      <c r="M154" s="553"/>
      <c r="N154" s="553"/>
      <c r="O154" s="554"/>
      <c r="P154" s="558" t="s">
        <v>137</v>
      </c>
      <c r="Q154" s="559"/>
      <c r="R154" s="560"/>
      <c r="S154" s="292"/>
      <c r="T154" s="293"/>
      <c r="U154" s="293"/>
      <c r="V154" s="293"/>
      <c r="W154" s="293"/>
      <c r="X154" s="293"/>
      <c r="Y154" s="294"/>
      <c r="Z154" s="292"/>
      <c r="AA154" s="293"/>
      <c r="AB154" s="293"/>
      <c r="AC154" s="293"/>
      <c r="AD154" s="293"/>
      <c r="AE154" s="293"/>
      <c r="AF154" s="294"/>
      <c r="AG154" s="292"/>
      <c r="AH154" s="293"/>
      <c r="AI154" s="293"/>
      <c r="AJ154" s="293"/>
      <c r="AK154" s="293"/>
      <c r="AL154" s="293"/>
      <c r="AM154" s="294"/>
      <c r="AN154" s="292"/>
      <c r="AO154" s="293"/>
      <c r="AP154" s="293"/>
      <c r="AQ154" s="293"/>
      <c r="AR154" s="293"/>
      <c r="AS154" s="293"/>
      <c r="AT154" s="294"/>
      <c r="AU154" s="292"/>
      <c r="AV154" s="293"/>
      <c r="AW154" s="293"/>
      <c r="AX154" s="624"/>
      <c r="AY154" s="625"/>
      <c r="AZ154" s="626"/>
      <c r="BA154" s="627"/>
      <c r="BB154" s="579"/>
      <c r="BC154" s="553"/>
      <c r="BD154" s="553"/>
      <c r="BE154" s="553"/>
      <c r="BF154" s="554"/>
    </row>
    <row r="155" spans="2:58" ht="20.25" customHeight="1">
      <c r="B155" s="459"/>
      <c r="C155" s="543"/>
      <c r="D155" s="544"/>
      <c r="E155" s="545"/>
      <c r="F155" s="241"/>
      <c r="G155" s="470"/>
      <c r="H155" s="474"/>
      <c r="I155" s="475"/>
      <c r="J155" s="475"/>
      <c r="K155" s="476"/>
      <c r="L155" s="480"/>
      <c r="M155" s="481"/>
      <c r="N155" s="481"/>
      <c r="O155" s="482"/>
      <c r="P155" s="526" t="s">
        <v>138</v>
      </c>
      <c r="Q155" s="527"/>
      <c r="R155" s="528"/>
      <c r="S155" s="242" t="str">
        <f>IF(S154="","",VLOOKUP(S154,'シフト記号表（勤務時間帯）'!$C$6:$K$35,9,FALSE))</f>
        <v/>
      </c>
      <c r="T155" s="243" t="str">
        <f>IF(T154="","",VLOOKUP(T154,'シフト記号表（勤務時間帯）'!$C$6:$K$35,9,FALSE))</f>
        <v/>
      </c>
      <c r="U155" s="243" t="str">
        <f>IF(U154="","",VLOOKUP(U154,'シフト記号表（勤務時間帯）'!$C$6:$K$35,9,FALSE))</f>
        <v/>
      </c>
      <c r="V155" s="243" t="str">
        <f>IF(V154="","",VLOOKUP(V154,'シフト記号表（勤務時間帯）'!$C$6:$K$35,9,FALSE))</f>
        <v/>
      </c>
      <c r="W155" s="243" t="str">
        <f>IF(W154="","",VLOOKUP(W154,'シフト記号表（勤務時間帯）'!$C$6:$K$35,9,FALSE))</f>
        <v/>
      </c>
      <c r="X155" s="243" t="str">
        <f>IF(X154="","",VLOOKUP(X154,'シフト記号表（勤務時間帯）'!$C$6:$K$35,9,FALSE))</f>
        <v/>
      </c>
      <c r="Y155" s="244" t="str">
        <f>IF(Y154="","",VLOOKUP(Y154,'シフト記号表（勤務時間帯）'!$C$6:$K$35,9,FALSE))</f>
        <v/>
      </c>
      <c r="Z155" s="242" t="str">
        <f>IF(Z154="","",VLOOKUP(Z154,'シフト記号表（勤務時間帯）'!$C$6:$K$35,9,FALSE))</f>
        <v/>
      </c>
      <c r="AA155" s="243" t="str">
        <f>IF(AA154="","",VLOOKUP(AA154,'シフト記号表（勤務時間帯）'!$C$6:$K$35,9,FALSE))</f>
        <v/>
      </c>
      <c r="AB155" s="243" t="str">
        <f>IF(AB154="","",VLOOKUP(AB154,'シフト記号表（勤務時間帯）'!$C$6:$K$35,9,FALSE))</f>
        <v/>
      </c>
      <c r="AC155" s="243" t="str">
        <f>IF(AC154="","",VLOOKUP(AC154,'シフト記号表（勤務時間帯）'!$C$6:$K$35,9,FALSE))</f>
        <v/>
      </c>
      <c r="AD155" s="243" t="str">
        <f>IF(AD154="","",VLOOKUP(AD154,'シフト記号表（勤務時間帯）'!$C$6:$K$35,9,FALSE))</f>
        <v/>
      </c>
      <c r="AE155" s="243" t="str">
        <f>IF(AE154="","",VLOOKUP(AE154,'シフト記号表（勤務時間帯）'!$C$6:$K$35,9,FALSE))</f>
        <v/>
      </c>
      <c r="AF155" s="244" t="str">
        <f>IF(AF154="","",VLOOKUP(AF154,'シフト記号表（勤務時間帯）'!$C$6:$K$35,9,FALSE))</f>
        <v/>
      </c>
      <c r="AG155" s="242" t="str">
        <f>IF(AG154="","",VLOOKUP(AG154,'シフト記号表（勤務時間帯）'!$C$6:$K$35,9,FALSE))</f>
        <v/>
      </c>
      <c r="AH155" s="243" t="str">
        <f>IF(AH154="","",VLOOKUP(AH154,'シフト記号表（勤務時間帯）'!$C$6:$K$35,9,FALSE))</f>
        <v/>
      </c>
      <c r="AI155" s="243" t="str">
        <f>IF(AI154="","",VLOOKUP(AI154,'シフト記号表（勤務時間帯）'!$C$6:$K$35,9,FALSE))</f>
        <v/>
      </c>
      <c r="AJ155" s="243" t="str">
        <f>IF(AJ154="","",VLOOKUP(AJ154,'シフト記号表（勤務時間帯）'!$C$6:$K$35,9,FALSE))</f>
        <v/>
      </c>
      <c r="AK155" s="243" t="str">
        <f>IF(AK154="","",VLOOKUP(AK154,'シフト記号表（勤務時間帯）'!$C$6:$K$35,9,FALSE))</f>
        <v/>
      </c>
      <c r="AL155" s="243" t="str">
        <f>IF(AL154="","",VLOOKUP(AL154,'シフト記号表（勤務時間帯）'!$C$6:$K$35,9,FALSE))</f>
        <v/>
      </c>
      <c r="AM155" s="244" t="str">
        <f>IF(AM154="","",VLOOKUP(AM154,'シフト記号表（勤務時間帯）'!$C$6:$K$35,9,FALSE))</f>
        <v/>
      </c>
      <c r="AN155" s="242" t="str">
        <f>IF(AN154="","",VLOOKUP(AN154,'シフト記号表（勤務時間帯）'!$C$6:$K$35,9,FALSE))</f>
        <v/>
      </c>
      <c r="AO155" s="243" t="str">
        <f>IF(AO154="","",VLOOKUP(AO154,'シフト記号表（勤務時間帯）'!$C$6:$K$35,9,FALSE))</f>
        <v/>
      </c>
      <c r="AP155" s="243" t="str">
        <f>IF(AP154="","",VLOOKUP(AP154,'シフト記号表（勤務時間帯）'!$C$6:$K$35,9,FALSE))</f>
        <v/>
      </c>
      <c r="AQ155" s="243" t="str">
        <f>IF(AQ154="","",VLOOKUP(AQ154,'シフト記号表（勤務時間帯）'!$C$6:$K$35,9,FALSE))</f>
        <v/>
      </c>
      <c r="AR155" s="243" t="str">
        <f>IF(AR154="","",VLOOKUP(AR154,'シフト記号表（勤務時間帯）'!$C$6:$K$35,9,FALSE))</f>
        <v/>
      </c>
      <c r="AS155" s="243" t="str">
        <f>IF(AS154="","",VLOOKUP(AS154,'シフト記号表（勤務時間帯）'!$C$6:$K$35,9,FALSE))</f>
        <v/>
      </c>
      <c r="AT155" s="244" t="str">
        <f>IF(AT154="","",VLOOKUP(AT154,'シフト記号表（勤務時間帯）'!$C$6:$K$35,9,FALSE))</f>
        <v/>
      </c>
      <c r="AU155" s="242" t="str">
        <f>IF(AU154="","",VLOOKUP(AU154,'シフト記号表（勤務時間帯）'!$C$6:$K$35,9,FALSE))</f>
        <v/>
      </c>
      <c r="AV155" s="243" t="str">
        <f>IF(AV154="","",VLOOKUP(AV154,'シフト記号表（勤務時間帯）'!$C$6:$K$35,9,FALSE))</f>
        <v/>
      </c>
      <c r="AW155" s="243" t="str">
        <f>IF(AW154="","",VLOOKUP(AW154,'シフト記号表（勤務時間帯）'!$C$6:$K$35,9,FALSE))</f>
        <v/>
      </c>
      <c r="AX155" s="529">
        <f>IF($BB$3="４週",SUM(S155:AT155),IF($BB$3="暦月",SUM(S155:AW155),""))</f>
        <v>0</v>
      </c>
      <c r="AY155" s="530"/>
      <c r="AZ155" s="531">
        <f>IF($BB$3="４週",AX155/4,IF($BB$3="暦月",'通所型サービス（100名）'!AX155/('通所型サービス（100名）'!$BB$8/7),""))</f>
        <v>0</v>
      </c>
      <c r="BA155" s="532"/>
      <c r="BB155" s="580"/>
      <c r="BC155" s="481"/>
      <c r="BD155" s="481"/>
      <c r="BE155" s="481"/>
      <c r="BF155" s="482"/>
    </row>
    <row r="156" spans="2:58" ht="20.25" customHeight="1">
      <c r="B156" s="459"/>
      <c r="C156" s="546"/>
      <c r="D156" s="547"/>
      <c r="E156" s="548"/>
      <c r="F156" s="295">
        <f>C154</f>
        <v>0</v>
      </c>
      <c r="G156" s="550"/>
      <c r="H156" s="474"/>
      <c r="I156" s="475"/>
      <c r="J156" s="475"/>
      <c r="K156" s="476"/>
      <c r="L156" s="555"/>
      <c r="M156" s="556"/>
      <c r="N156" s="556"/>
      <c r="O156" s="557"/>
      <c r="P156" s="533" t="s">
        <v>139</v>
      </c>
      <c r="Q156" s="534"/>
      <c r="R156" s="535"/>
      <c r="S156" s="246" t="str">
        <f>IF(S154="","",VLOOKUP(S154,'シフト記号表（勤務時間帯）'!$C$6:$U$35,19,FALSE))</f>
        <v/>
      </c>
      <c r="T156" s="247" t="str">
        <f>IF(T154="","",VLOOKUP(T154,'シフト記号表（勤務時間帯）'!$C$6:$U$35,19,FALSE))</f>
        <v/>
      </c>
      <c r="U156" s="247" t="str">
        <f>IF(U154="","",VLOOKUP(U154,'シフト記号表（勤務時間帯）'!$C$6:$U$35,19,FALSE))</f>
        <v/>
      </c>
      <c r="V156" s="247" t="str">
        <f>IF(V154="","",VLOOKUP(V154,'シフト記号表（勤務時間帯）'!$C$6:$U$35,19,FALSE))</f>
        <v/>
      </c>
      <c r="W156" s="247" t="str">
        <f>IF(W154="","",VLOOKUP(W154,'シフト記号表（勤務時間帯）'!$C$6:$U$35,19,FALSE))</f>
        <v/>
      </c>
      <c r="X156" s="247" t="str">
        <f>IF(X154="","",VLOOKUP(X154,'シフト記号表（勤務時間帯）'!$C$6:$U$35,19,FALSE))</f>
        <v/>
      </c>
      <c r="Y156" s="248" t="str">
        <f>IF(Y154="","",VLOOKUP(Y154,'シフト記号表（勤務時間帯）'!$C$6:$U$35,19,FALSE))</f>
        <v/>
      </c>
      <c r="Z156" s="246" t="str">
        <f>IF(Z154="","",VLOOKUP(Z154,'シフト記号表（勤務時間帯）'!$C$6:$U$35,19,FALSE))</f>
        <v/>
      </c>
      <c r="AA156" s="247" t="str">
        <f>IF(AA154="","",VLOOKUP(AA154,'シフト記号表（勤務時間帯）'!$C$6:$U$35,19,FALSE))</f>
        <v/>
      </c>
      <c r="AB156" s="247" t="str">
        <f>IF(AB154="","",VLOOKUP(AB154,'シフト記号表（勤務時間帯）'!$C$6:$U$35,19,FALSE))</f>
        <v/>
      </c>
      <c r="AC156" s="247" t="str">
        <f>IF(AC154="","",VLOOKUP(AC154,'シフト記号表（勤務時間帯）'!$C$6:$U$35,19,FALSE))</f>
        <v/>
      </c>
      <c r="AD156" s="247" t="str">
        <f>IF(AD154="","",VLOOKUP(AD154,'シフト記号表（勤務時間帯）'!$C$6:$U$35,19,FALSE))</f>
        <v/>
      </c>
      <c r="AE156" s="247" t="str">
        <f>IF(AE154="","",VLOOKUP(AE154,'シフト記号表（勤務時間帯）'!$C$6:$U$35,19,FALSE))</f>
        <v/>
      </c>
      <c r="AF156" s="248" t="str">
        <f>IF(AF154="","",VLOOKUP(AF154,'シフト記号表（勤務時間帯）'!$C$6:$U$35,19,FALSE))</f>
        <v/>
      </c>
      <c r="AG156" s="246" t="str">
        <f>IF(AG154="","",VLOOKUP(AG154,'シフト記号表（勤務時間帯）'!$C$6:$U$35,19,FALSE))</f>
        <v/>
      </c>
      <c r="AH156" s="247" t="str">
        <f>IF(AH154="","",VLOOKUP(AH154,'シフト記号表（勤務時間帯）'!$C$6:$U$35,19,FALSE))</f>
        <v/>
      </c>
      <c r="AI156" s="247" t="str">
        <f>IF(AI154="","",VLOOKUP(AI154,'シフト記号表（勤務時間帯）'!$C$6:$U$35,19,FALSE))</f>
        <v/>
      </c>
      <c r="AJ156" s="247" t="str">
        <f>IF(AJ154="","",VLOOKUP(AJ154,'シフト記号表（勤務時間帯）'!$C$6:$U$35,19,FALSE))</f>
        <v/>
      </c>
      <c r="AK156" s="247" t="str">
        <f>IF(AK154="","",VLOOKUP(AK154,'シフト記号表（勤務時間帯）'!$C$6:$U$35,19,FALSE))</f>
        <v/>
      </c>
      <c r="AL156" s="247" t="str">
        <f>IF(AL154="","",VLOOKUP(AL154,'シフト記号表（勤務時間帯）'!$C$6:$U$35,19,FALSE))</f>
        <v/>
      </c>
      <c r="AM156" s="248" t="str">
        <f>IF(AM154="","",VLOOKUP(AM154,'シフト記号表（勤務時間帯）'!$C$6:$U$35,19,FALSE))</f>
        <v/>
      </c>
      <c r="AN156" s="246" t="str">
        <f>IF(AN154="","",VLOOKUP(AN154,'シフト記号表（勤務時間帯）'!$C$6:$U$35,19,FALSE))</f>
        <v/>
      </c>
      <c r="AO156" s="247" t="str">
        <f>IF(AO154="","",VLOOKUP(AO154,'シフト記号表（勤務時間帯）'!$C$6:$U$35,19,FALSE))</f>
        <v/>
      </c>
      <c r="AP156" s="247" t="str">
        <f>IF(AP154="","",VLOOKUP(AP154,'シフト記号表（勤務時間帯）'!$C$6:$U$35,19,FALSE))</f>
        <v/>
      </c>
      <c r="AQ156" s="247" t="str">
        <f>IF(AQ154="","",VLOOKUP(AQ154,'シフト記号表（勤務時間帯）'!$C$6:$U$35,19,FALSE))</f>
        <v/>
      </c>
      <c r="AR156" s="247" t="str">
        <f>IF(AR154="","",VLOOKUP(AR154,'シフト記号表（勤務時間帯）'!$C$6:$U$35,19,FALSE))</f>
        <v/>
      </c>
      <c r="AS156" s="247" t="str">
        <f>IF(AS154="","",VLOOKUP(AS154,'シフト記号表（勤務時間帯）'!$C$6:$U$35,19,FALSE))</f>
        <v/>
      </c>
      <c r="AT156" s="248" t="str">
        <f>IF(AT154="","",VLOOKUP(AT154,'シフト記号表（勤務時間帯）'!$C$6:$U$35,19,FALSE))</f>
        <v/>
      </c>
      <c r="AU156" s="246" t="str">
        <f>IF(AU154="","",VLOOKUP(AU154,'シフト記号表（勤務時間帯）'!$C$6:$U$35,19,FALSE))</f>
        <v/>
      </c>
      <c r="AV156" s="247" t="str">
        <f>IF(AV154="","",VLOOKUP(AV154,'シフト記号表（勤務時間帯）'!$C$6:$U$35,19,FALSE))</f>
        <v/>
      </c>
      <c r="AW156" s="247" t="str">
        <f>IF(AW154="","",VLOOKUP(AW154,'シフト記号表（勤務時間帯）'!$C$6:$U$35,19,FALSE))</f>
        <v/>
      </c>
      <c r="AX156" s="536">
        <f>IF($BB$3="４週",SUM(S156:AT156),IF($BB$3="暦月",SUM(S156:AW156),""))</f>
        <v>0</v>
      </c>
      <c r="AY156" s="537"/>
      <c r="AZ156" s="538">
        <f>IF($BB$3="４週",AX156/4,IF($BB$3="暦月",'通所型サービス（100名）'!AX156/('通所型サービス（100名）'!$BB$8/7),""))</f>
        <v>0</v>
      </c>
      <c r="BA156" s="539"/>
      <c r="BB156" s="581"/>
      <c r="BC156" s="556"/>
      <c r="BD156" s="556"/>
      <c r="BE156" s="556"/>
      <c r="BF156" s="557"/>
    </row>
    <row r="157" spans="2:58" ht="20.25" customHeight="1">
      <c r="B157" s="459">
        <f>B154+1</f>
        <v>46</v>
      </c>
      <c r="C157" s="540"/>
      <c r="D157" s="541"/>
      <c r="E157" s="542"/>
      <c r="F157" s="249"/>
      <c r="G157" s="549"/>
      <c r="H157" s="551"/>
      <c r="I157" s="475"/>
      <c r="J157" s="475"/>
      <c r="K157" s="476"/>
      <c r="L157" s="552"/>
      <c r="M157" s="553"/>
      <c r="N157" s="553"/>
      <c r="O157" s="554"/>
      <c r="P157" s="558" t="s">
        <v>137</v>
      </c>
      <c r="Q157" s="559"/>
      <c r="R157" s="560"/>
      <c r="S157" s="292"/>
      <c r="T157" s="293"/>
      <c r="U157" s="293"/>
      <c r="V157" s="293"/>
      <c r="W157" s="293"/>
      <c r="X157" s="293"/>
      <c r="Y157" s="294"/>
      <c r="Z157" s="292"/>
      <c r="AA157" s="293"/>
      <c r="AB157" s="293"/>
      <c r="AC157" s="293"/>
      <c r="AD157" s="293"/>
      <c r="AE157" s="293"/>
      <c r="AF157" s="294"/>
      <c r="AG157" s="292"/>
      <c r="AH157" s="293"/>
      <c r="AI157" s="293"/>
      <c r="AJ157" s="293"/>
      <c r="AK157" s="293"/>
      <c r="AL157" s="293"/>
      <c r="AM157" s="294"/>
      <c r="AN157" s="292"/>
      <c r="AO157" s="293"/>
      <c r="AP157" s="293"/>
      <c r="AQ157" s="293"/>
      <c r="AR157" s="293"/>
      <c r="AS157" s="293"/>
      <c r="AT157" s="294"/>
      <c r="AU157" s="292"/>
      <c r="AV157" s="293"/>
      <c r="AW157" s="293"/>
      <c r="AX157" s="624"/>
      <c r="AY157" s="625"/>
      <c r="AZ157" s="626"/>
      <c r="BA157" s="627"/>
      <c r="BB157" s="579"/>
      <c r="BC157" s="553"/>
      <c r="BD157" s="553"/>
      <c r="BE157" s="553"/>
      <c r="BF157" s="554"/>
    </row>
    <row r="158" spans="2:58" ht="20.25" customHeight="1">
      <c r="B158" s="459"/>
      <c r="C158" s="543"/>
      <c r="D158" s="544"/>
      <c r="E158" s="545"/>
      <c r="F158" s="241"/>
      <c r="G158" s="470"/>
      <c r="H158" s="474"/>
      <c r="I158" s="475"/>
      <c r="J158" s="475"/>
      <c r="K158" s="476"/>
      <c r="L158" s="480"/>
      <c r="M158" s="481"/>
      <c r="N158" s="481"/>
      <c r="O158" s="482"/>
      <c r="P158" s="526" t="s">
        <v>138</v>
      </c>
      <c r="Q158" s="527"/>
      <c r="R158" s="528"/>
      <c r="S158" s="242" t="str">
        <f>IF(S157="","",VLOOKUP(S157,'シフト記号表（勤務時間帯）'!$C$6:$K$35,9,FALSE))</f>
        <v/>
      </c>
      <c r="T158" s="243" t="str">
        <f>IF(T157="","",VLOOKUP(T157,'シフト記号表（勤務時間帯）'!$C$6:$K$35,9,FALSE))</f>
        <v/>
      </c>
      <c r="U158" s="243" t="str">
        <f>IF(U157="","",VLOOKUP(U157,'シフト記号表（勤務時間帯）'!$C$6:$K$35,9,FALSE))</f>
        <v/>
      </c>
      <c r="V158" s="243" t="str">
        <f>IF(V157="","",VLOOKUP(V157,'シフト記号表（勤務時間帯）'!$C$6:$K$35,9,FALSE))</f>
        <v/>
      </c>
      <c r="W158" s="243" t="str">
        <f>IF(W157="","",VLOOKUP(W157,'シフト記号表（勤務時間帯）'!$C$6:$K$35,9,FALSE))</f>
        <v/>
      </c>
      <c r="X158" s="243" t="str">
        <f>IF(X157="","",VLOOKUP(X157,'シフト記号表（勤務時間帯）'!$C$6:$K$35,9,FALSE))</f>
        <v/>
      </c>
      <c r="Y158" s="244" t="str">
        <f>IF(Y157="","",VLOOKUP(Y157,'シフト記号表（勤務時間帯）'!$C$6:$K$35,9,FALSE))</f>
        <v/>
      </c>
      <c r="Z158" s="242" t="str">
        <f>IF(Z157="","",VLOOKUP(Z157,'シフト記号表（勤務時間帯）'!$C$6:$K$35,9,FALSE))</f>
        <v/>
      </c>
      <c r="AA158" s="243" t="str">
        <f>IF(AA157="","",VLOOKUP(AA157,'シフト記号表（勤務時間帯）'!$C$6:$K$35,9,FALSE))</f>
        <v/>
      </c>
      <c r="AB158" s="243" t="str">
        <f>IF(AB157="","",VLOOKUP(AB157,'シフト記号表（勤務時間帯）'!$C$6:$K$35,9,FALSE))</f>
        <v/>
      </c>
      <c r="AC158" s="243" t="str">
        <f>IF(AC157="","",VLOOKUP(AC157,'シフト記号表（勤務時間帯）'!$C$6:$K$35,9,FALSE))</f>
        <v/>
      </c>
      <c r="AD158" s="243" t="str">
        <f>IF(AD157="","",VLOOKUP(AD157,'シフト記号表（勤務時間帯）'!$C$6:$K$35,9,FALSE))</f>
        <v/>
      </c>
      <c r="AE158" s="243" t="str">
        <f>IF(AE157="","",VLOOKUP(AE157,'シフト記号表（勤務時間帯）'!$C$6:$K$35,9,FALSE))</f>
        <v/>
      </c>
      <c r="AF158" s="244" t="str">
        <f>IF(AF157="","",VLOOKUP(AF157,'シフト記号表（勤務時間帯）'!$C$6:$K$35,9,FALSE))</f>
        <v/>
      </c>
      <c r="AG158" s="242" t="str">
        <f>IF(AG157="","",VLOOKUP(AG157,'シフト記号表（勤務時間帯）'!$C$6:$K$35,9,FALSE))</f>
        <v/>
      </c>
      <c r="AH158" s="243" t="str">
        <f>IF(AH157="","",VLOOKUP(AH157,'シフト記号表（勤務時間帯）'!$C$6:$K$35,9,FALSE))</f>
        <v/>
      </c>
      <c r="AI158" s="243" t="str">
        <f>IF(AI157="","",VLOOKUP(AI157,'シフト記号表（勤務時間帯）'!$C$6:$K$35,9,FALSE))</f>
        <v/>
      </c>
      <c r="AJ158" s="243" t="str">
        <f>IF(AJ157="","",VLOOKUP(AJ157,'シフト記号表（勤務時間帯）'!$C$6:$K$35,9,FALSE))</f>
        <v/>
      </c>
      <c r="AK158" s="243" t="str">
        <f>IF(AK157="","",VLOOKUP(AK157,'シフト記号表（勤務時間帯）'!$C$6:$K$35,9,FALSE))</f>
        <v/>
      </c>
      <c r="AL158" s="243" t="str">
        <f>IF(AL157="","",VLOOKUP(AL157,'シフト記号表（勤務時間帯）'!$C$6:$K$35,9,FALSE))</f>
        <v/>
      </c>
      <c r="AM158" s="244" t="str">
        <f>IF(AM157="","",VLOOKUP(AM157,'シフト記号表（勤務時間帯）'!$C$6:$K$35,9,FALSE))</f>
        <v/>
      </c>
      <c r="AN158" s="242" t="str">
        <f>IF(AN157="","",VLOOKUP(AN157,'シフト記号表（勤務時間帯）'!$C$6:$K$35,9,FALSE))</f>
        <v/>
      </c>
      <c r="AO158" s="243" t="str">
        <f>IF(AO157="","",VLOOKUP(AO157,'シフト記号表（勤務時間帯）'!$C$6:$K$35,9,FALSE))</f>
        <v/>
      </c>
      <c r="AP158" s="243" t="str">
        <f>IF(AP157="","",VLOOKUP(AP157,'シフト記号表（勤務時間帯）'!$C$6:$K$35,9,FALSE))</f>
        <v/>
      </c>
      <c r="AQ158" s="243" t="str">
        <f>IF(AQ157="","",VLOOKUP(AQ157,'シフト記号表（勤務時間帯）'!$C$6:$K$35,9,FALSE))</f>
        <v/>
      </c>
      <c r="AR158" s="243" t="str">
        <f>IF(AR157="","",VLOOKUP(AR157,'シフト記号表（勤務時間帯）'!$C$6:$K$35,9,FALSE))</f>
        <v/>
      </c>
      <c r="AS158" s="243" t="str">
        <f>IF(AS157="","",VLOOKUP(AS157,'シフト記号表（勤務時間帯）'!$C$6:$K$35,9,FALSE))</f>
        <v/>
      </c>
      <c r="AT158" s="244" t="str">
        <f>IF(AT157="","",VLOOKUP(AT157,'シフト記号表（勤務時間帯）'!$C$6:$K$35,9,FALSE))</f>
        <v/>
      </c>
      <c r="AU158" s="242" t="str">
        <f>IF(AU157="","",VLOOKUP(AU157,'シフト記号表（勤務時間帯）'!$C$6:$K$35,9,FALSE))</f>
        <v/>
      </c>
      <c r="AV158" s="243" t="str">
        <f>IF(AV157="","",VLOOKUP(AV157,'シフト記号表（勤務時間帯）'!$C$6:$K$35,9,FALSE))</f>
        <v/>
      </c>
      <c r="AW158" s="243" t="str">
        <f>IF(AW157="","",VLOOKUP(AW157,'シフト記号表（勤務時間帯）'!$C$6:$K$35,9,FALSE))</f>
        <v/>
      </c>
      <c r="AX158" s="529">
        <f>IF($BB$3="４週",SUM(S158:AT158),IF($BB$3="暦月",SUM(S158:AW158),""))</f>
        <v>0</v>
      </c>
      <c r="AY158" s="530"/>
      <c r="AZ158" s="531">
        <f>IF($BB$3="４週",AX158/4,IF($BB$3="暦月",'通所型サービス（100名）'!AX158/('通所型サービス（100名）'!$BB$8/7),""))</f>
        <v>0</v>
      </c>
      <c r="BA158" s="532"/>
      <c r="BB158" s="580"/>
      <c r="BC158" s="481"/>
      <c r="BD158" s="481"/>
      <c r="BE158" s="481"/>
      <c r="BF158" s="482"/>
    </row>
    <row r="159" spans="2:58" ht="20.25" customHeight="1">
      <c r="B159" s="459"/>
      <c r="C159" s="546"/>
      <c r="D159" s="547"/>
      <c r="E159" s="548"/>
      <c r="F159" s="295">
        <f>C157</f>
        <v>0</v>
      </c>
      <c r="G159" s="550"/>
      <c r="H159" s="474"/>
      <c r="I159" s="475"/>
      <c r="J159" s="475"/>
      <c r="K159" s="476"/>
      <c r="L159" s="555"/>
      <c r="M159" s="556"/>
      <c r="N159" s="556"/>
      <c r="O159" s="557"/>
      <c r="P159" s="533" t="s">
        <v>139</v>
      </c>
      <c r="Q159" s="534"/>
      <c r="R159" s="535"/>
      <c r="S159" s="246" t="str">
        <f>IF(S157="","",VLOOKUP(S157,'シフト記号表（勤務時間帯）'!$C$6:$U$35,19,FALSE))</f>
        <v/>
      </c>
      <c r="T159" s="247" t="str">
        <f>IF(T157="","",VLOOKUP(T157,'シフト記号表（勤務時間帯）'!$C$6:$U$35,19,FALSE))</f>
        <v/>
      </c>
      <c r="U159" s="247" t="str">
        <f>IF(U157="","",VLOOKUP(U157,'シフト記号表（勤務時間帯）'!$C$6:$U$35,19,FALSE))</f>
        <v/>
      </c>
      <c r="V159" s="247" t="str">
        <f>IF(V157="","",VLOOKUP(V157,'シフト記号表（勤務時間帯）'!$C$6:$U$35,19,FALSE))</f>
        <v/>
      </c>
      <c r="W159" s="247" t="str">
        <f>IF(W157="","",VLOOKUP(W157,'シフト記号表（勤務時間帯）'!$C$6:$U$35,19,FALSE))</f>
        <v/>
      </c>
      <c r="X159" s="247" t="str">
        <f>IF(X157="","",VLOOKUP(X157,'シフト記号表（勤務時間帯）'!$C$6:$U$35,19,FALSE))</f>
        <v/>
      </c>
      <c r="Y159" s="248" t="str">
        <f>IF(Y157="","",VLOOKUP(Y157,'シフト記号表（勤務時間帯）'!$C$6:$U$35,19,FALSE))</f>
        <v/>
      </c>
      <c r="Z159" s="246" t="str">
        <f>IF(Z157="","",VLOOKUP(Z157,'シフト記号表（勤務時間帯）'!$C$6:$U$35,19,FALSE))</f>
        <v/>
      </c>
      <c r="AA159" s="247" t="str">
        <f>IF(AA157="","",VLOOKUP(AA157,'シフト記号表（勤務時間帯）'!$C$6:$U$35,19,FALSE))</f>
        <v/>
      </c>
      <c r="AB159" s="247" t="str">
        <f>IF(AB157="","",VLOOKUP(AB157,'シフト記号表（勤務時間帯）'!$C$6:$U$35,19,FALSE))</f>
        <v/>
      </c>
      <c r="AC159" s="247" t="str">
        <f>IF(AC157="","",VLOOKUP(AC157,'シフト記号表（勤務時間帯）'!$C$6:$U$35,19,FALSE))</f>
        <v/>
      </c>
      <c r="AD159" s="247" t="str">
        <f>IF(AD157="","",VLOOKUP(AD157,'シフト記号表（勤務時間帯）'!$C$6:$U$35,19,FALSE))</f>
        <v/>
      </c>
      <c r="AE159" s="247" t="str">
        <f>IF(AE157="","",VLOOKUP(AE157,'シフト記号表（勤務時間帯）'!$C$6:$U$35,19,FALSE))</f>
        <v/>
      </c>
      <c r="AF159" s="248" t="str">
        <f>IF(AF157="","",VLOOKUP(AF157,'シフト記号表（勤務時間帯）'!$C$6:$U$35,19,FALSE))</f>
        <v/>
      </c>
      <c r="AG159" s="246" t="str">
        <f>IF(AG157="","",VLOOKUP(AG157,'シフト記号表（勤務時間帯）'!$C$6:$U$35,19,FALSE))</f>
        <v/>
      </c>
      <c r="AH159" s="247" t="str">
        <f>IF(AH157="","",VLOOKUP(AH157,'シフト記号表（勤務時間帯）'!$C$6:$U$35,19,FALSE))</f>
        <v/>
      </c>
      <c r="AI159" s="247" t="str">
        <f>IF(AI157="","",VLOOKUP(AI157,'シフト記号表（勤務時間帯）'!$C$6:$U$35,19,FALSE))</f>
        <v/>
      </c>
      <c r="AJ159" s="247" t="str">
        <f>IF(AJ157="","",VLOOKUP(AJ157,'シフト記号表（勤務時間帯）'!$C$6:$U$35,19,FALSE))</f>
        <v/>
      </c>
      <c r="AK159" s="247" t="str">
        <f>IF(AK157="","",VLOOKUP(AK157,'シフト記号表（勤務時間帯）'!$C$6:$U$35,19,FALSE))</f>
        <v/>
      </c>
      <c r="AL159" s="247" t="str">
        <f>IF(AL157="","",VLOOKUP(AL157,'シフト記号表（勤務時間帯）'!$C$6:$U$35,19,FALSE))</f>
        <v/>
      </c>
      <c r="AM159" s="248" t="str">
        <f>IF(AM157="","",VLOOKUP(AM157,'シフト記号表（勤務時間帯）'!$C$6:$U$35,19,FALSE))</f>
        <v/>
      </c>
      <c r="AN159" s="246" t="str">
        <f>IF(AN157="","",VLOOKUP(AN157,'シフト記号表（勤務時間帯）'!$C$6:$U$35,19,FALSE))</f>
        <v/>
      </c>
      <c r="AO159" s="247" t="str">
        <f>IF(AO157="","",VLOOKUP(AO157,'シフト記号表（勤務時間帯）'!$C$6:$U$35,19,FALSE))</f>
        <v/>
      </c>
      <c r="AP159" s="247" t="str">
        <f>IF(AP157="","",VLOOKUP(AP157,'シフト記号表（勤務時間帯）'!$C$6:$U$35,19,FALSE))</f>
        <v/>
      </c>
      <c r="AQ159" s="247" t="str">
        <f>IF(AQ157="","",VLOOKUP(AQ157,'シフト記号表（勤務時間帯）'!$C$6:$U$35,19,FALSE))</f>
        <v/>
      </c>
      <c r="AR159" s="247" t="str">
        <f>IF(AR157="","",VLOOKUP(AR157,'シフト記号表（勤務時間帯）'!$C$6:$U$35,19,FALSE))</f>
        <v/>
      </c>
      <c r="AS159" s="247" t="str">
        <f>IF(AS157="","",VLOOKUP(AS157,'シフト記号表（勤務時間帯）'!$C$6:$U$35,19,FALSE))</f>
        <v/>
      </c>
      <c r="AT159" s="248" t="str">
        <f>IF(AT157="","",VLOOKUP(AT157,'シフト記号表（勤務時間帯）'!$C$6:$U$35,19,FALSE))</f>
        <v/>
      </c>
      <c r="AU159" s="246" t="str">
        <f>IF(AU157="","",VLOOKUP(AU157,'シフト記号表（勤務時間帯）'!$C$6:$U$35,19,FALSE))</f>
        <v/>
      </c>
      <c r="AV159" s="247" t="str">
        <f>IF(AV157="","",VLOOKUP(AV157,'シフト記号表（勤務時間帯）'!$C$6:$U$35,19,FALSE))</f>
        <v/>
      </c>
      <c r="AW159" s="247" t="str">
        <f>IF(AW157="","",VLOOKUP(AW157,'シフト記号表（勤務時間帯）'!$C$6:$U$35,19,FALSE))</f>
        <v/>
      </c>
      <c r="AX159" s="536">
        <f>IF($BB$3="４週",SUM(S159:AT159),IF($BB$3="暦月",SUM(S159:AW159),""))</f>
        <v>0</v>
      </c>
      <c r="AY159" s="537"/>
      <c r="AZ159" s="538">
        <f>IF($BB$3="４週",AX159/4,IF($BB$3="暦月",'通所型サービス（100名）'!AX159/('通所型サービス（100名）'!$BB$8/7),""))</f>
        <v>0</v>
      </c>
      <c r="BA159" s="539"/>
      <c r="BB159" s="581"/>
      <c r="BC159" s="556"/>
      <c r="BD159" s="556"/>
      <c r="BE159" s="556"/>
      <c r="BF159" s="557"/>
    </row>
    <row r="160" spans="2:58" ht="20.25" customHeight="1">
      <c r="B160" s="459">
        <f>B157+1</f>
        <v>47</v>
      </c>
      <c r="C160" s="540"/>
      <c r="D160" s="541"/>
      <c r="E160" s="542"/>
      <c r="F160" s="249"/>
      <c r="G160" s="549"/>
      <c r="H160" s="551"/>
      <c r="I160" s="475"/>
      <c r="J160" s="475"/>
      <c r="K160" s="476"/>
      <c r="L160" s="552"/>
      <c r="M160" s="553"/>
      <c r="N160" s="553"/>
      <c r="O160" s="554"/>
      <c r="P160" s="558" t="s">
        <v>137</v>
      </c>
      <c r="Q160" s="559"/>
      <c r="R160" s="560"/>
      <c r="S160" s="292"/>
      <c r="T160" s="293"/>
      <c r="U160" s="293"/>
      <c r="V160" s="293"/>
      <c r="W160" s="293"/>
      <c r="X160" s="293"/>
      <c r="Y160" s="294"/>
      <c r="Z160" s="292"/>
      <c r="AA160" s="293"/>
      <c r="AB160" s="293"/>
      <c r="AC160" s="293"/>
      <c r="AD160" s="293"/>
      <c r="AE160" s="293"/>
      <c r="AF160" s="294"/>
      <c r="AG160" s="292"/>
      <c r="AH160" s="293"/>
      <c r="AI160" s="293"/>
      <c r="AJ160" s="293"/>
      <c r="AK160" s="293"/>
      <c r="AL160" s="293"/>
      <c r="AM160" s="294"/>
      <c r="AN160" s="292"/>
      <c r="AO160" s="293"/>
      <c r="AP160" s="293"/>
      <c r="AQ160" s="293"/>
      <c r="AR160" s="293"/>
      <c r="AS160" s="293"/>
      <c r="AT160" s="294"/>
      <c r="AU160" s="292"/>
      <c r="AV160" s="293"/>
      <c r="AW160" s="293"/>
      <c r="AX160" s="624"/>
      <c r="AY160" s="625"/>
      <c r="AZ160" s="626"/>
      <c r="BA160" s="627"/>
      <c r="BB160" s="579"/>
      <c r="BC160" s="553"/>
      <c r="BD160" s="553"/>
      <c r="BE160" s="553"/>
      <c r="BF160" s="554"/>
    </row>
    <row r="161" spans="2:58" ht="20.25" customHeight="1">
      <c r="B161" s="459"/>
      <c r="C161" s="543"/>
      <c r="D161" s="544"/>
      <c r="E161" s="545"/>
      <c r="F161" s="241"/>
      <c r="G161" s="470"/>
      <c r="H161" s="474"/>
      <c r="I161" s="475"/>
      <c r="J161" s="475"/>
      <c r="K161" s="476"/>
      <c r="L161" s="480"/>
      <c r="M161" s="481"/>
      <c r="N161" s="481"/>
      <c r="O161" s="482"/>
      <c r="P161" s="526" t="s">
        <v>138</v>
      </c>
      <c r="Q161" s="527"/>
      <c r="R161" s="528"/>
      <c r="S161" s="242" t="str">
        <f>IF(S160="","",VLOOKUP(S160,'シフト記号表（勤務時間帯）'!$C$6:$K$35,9,FALSE))</f>
        <v/>
      </c>
      <c r="T161" s="243" t="str">
        <f>IF(T160="","",VLOOKUP(T160,'シフト記号表（勤務時間帯）'!$C$6:$K$35,9,FALSE))</f>
        <v/>
      </c>
      <c r="U161" s="243" t="str">
        <f>IF(U160="","",VLOOKUP(U160,'シフト記号表（勤務時間帯）'!$C$6:$K$35,9,FALSE))</f>
        <v/>
      </c>
      <c r="V161" s="243" t="str">
        <f>IF(V160="","",VLOOKUP(V160,'シフト記号表（勤務時間帯）'!$C$6:$K$35,9,FALSE))</f>
        <v/>
      </c>
      <c r="W161" s="243" t="str">
        <f>IF(W160="","",VLOOKUP(W160,'シフト記号表（勤務時間帯）'!$C$6:$K$35,9,FALSE))</f>
        <v/>
      </c>
      <c r="X161" s="243" t="str">
        <f>IF(X160="","",VLOOKUP(X160,'シフト記号表（勤務時間帯）'!$C$6:$K$35,9,FALSE))</f>
        <v/>
      </c>
      <c r="Y161" s="244" t="str">
        <f>IF(Y160="","",VLOOKUP(Y160,'シフト記号表（勤務時間帯）'!$C$6:$K$35,9,FALSE))</f>
        <v/>
      </c>
      <c r="Z161" s="242" t="str">
        <f>IF(Z160="","",VLOOKUP(Z160,'シフト記号表（勤務時間帯）'!$C$6:$K$35,9,FALSE))</f>
        <v/>
      </c>
      <c r="AA161" s="243" t="str">
        <f>IF(AA160="","",VLOOKUP(AA160,'シフト記号表（勤務時間帯）'!$C$6:$K$35,9,FALSE))</f>
        <v/>
      </c>
      <c r="AB161" s="243" t="str">
        <f>IF(AB160="","",VLOOKUP(AB160,'シフト記号表（勤務時間帯）'!$C$6:$K$35,9,FALSE))</f>
        <v/>
      </c>
      <c r="AC161" s="243" t="str">
        <f>IF(AC160="","",VLOOKUP(AC160,'シフト記号表（勤務時間帯）'!$C$6:$K$35,9,FALSE))</f>
        <v/>
      </c>
      <c r="AD161" s="243" t="str">
        <f>IF(AD160="","",VLOOKUP(AD160,'シフト記号表（勤務時間帯）'!$C$6:$K$35,9,FALSE))</f>
        <v/>
      </c>
      <c r="AE161" s="243" t="str">
        <f>IF(AE160="","",VLOOKUP(AE160,'シフト記号表（勤務時間帯）'!$C$6:$K$35,9,FALSE))</f>
        <v/>
      </c>
      <c r="AF161" s="244" t="str">
        <f>IF(AF160="","",VLOOKUP(AF160,'シフト記号表（勤務時間帯）'!$C$6:$K$35,9,FALSE))</f>
        <v/>
      </c>
      <c r="AG161" s="242" t="str">
        <f>IF(AG160="","",VLOOKUP(AG160,'シフト記号表（勤務時間帯）'!$C$6:$K$35,9,FALSE))</f>
        <v/>
      </c>
      <c r="AH161" s="243" t="str">
        <f>IF(AH160="","",VLOOKUP(AH160,'シフト記号表（勤務時間帯）'!$C$6:$K$35,9,FALSE))</f>
        <v/>
      </c>
      <c r="AI161" s="243" t="str">
        <f>IF(AI160="","",VLOOKUP(AI160,'シフト記号表（勤務時間帯）'!$C$6:$K$35,9,FALSE))</f>
        <v/>
      </c>
      <c r="AJ161" s="243" t="str">
        <f>IF(AJ160="","",VLOOKUP(AJ160,'シフト記号表（勤務時間帯）'!$C$6:$K$35,9,FALSE))</f>
        <v/>
      </c>
      <c r="AK161" s="243" t="str">
        <f>IF(AK160="","",VLOOKUP(AK160,'シフト記号表（勤務時間帯）'!$C$6:$K$35,9,FALSE))</f>
        <v/>
      </c>
      <c r="AL161" s="243" t="str">
        <f>IF(AL160="","",VLOOKUP(AL160,'シフト記号表（勤務時間帯）'!$C$6:$K$35,9,FALSE))</f>
        <v/>
      </c>
      <c r="AM161" s="244" t="str">
        <f>IF(AM160="","",VLOOKUP(AM160,'シフト記号表（勤務時間帯）'!$C$6:$K$35,9,FALSE))</f>
        <v/>
      </c>
      <c r="AN161" s="242" t="str">
        <f>IF(AN160="","",VLOOKUP(AN160,'シフト記号表（勤務時間帯）'!$C$6:$K$35,9,FALSE))</f>
        <v/>
      </c>
      <c r="AO161" s="243" t="str">
        <f>IF(AO160="","",VLOOKUP(AO160,'シフト記号表（勤務時間帯）'!$C$6:$K$35,9,FALSE))</f>
        <v/>
      </c>
      <c r="AP161" s="243" t="str">
        <f>IF(AP160="","",VLOOKUP(AP160,'シフト記号表（勤務時間帯）'!$C$6:$K$35,9,FALSE))</f>
        <v/>
      </c>
      <c r="AQ161" s="243" t="str">
        <f>IF(AQ160="","",VLOOKUP(AQ160,'シフト記号表（勤務時間帯）'!$C$6:$K$35,9,FALSE))</f>
        <v/>
      </c>
      <c r="AR161" s="243" t="str">
        <f>IF(AR160="","",VLOOKUP(AR160,'シフト記号表（勤務時間帯）'!$C$6:$K$35,9,FALSE))</f>
        <v/>
      </c>
      <c r="AS161" s="243" t="str">
        <f>IF(AS160="","",VLOOKUP(AS160,'シフト記号表（勤務時間帯）'!$C$6:$K$35,9,FALSE))</f>
        <v/>
      </c>
      <c r="AT161" s="244" t="str">
        <f>IF(AT160="","",VLOOKUP(AT160,'シフト記号表（勤務時間帯）'!$C$6:$K$35,9,FALSE))</f>
        <v/>
      </c>
      <c r="AU161" s="242" t="str">
        <f>IF(AU160="","",VLOOKUP(AU160,'シフト記号表（勤務時間帯）'!$C$6:$K$35,9,FALSE))</f>
        <v/>
      </c>
      <c r="AV161" s="243" t="str">
        <f>IF(AV160="","",VLOOKUP(AV160,'シフト記号表（勤務時間帯）'!$C$6:$K$35,9,FALSE))</f>
        <v/>
      </c>
      <c r="AW161" s="243" t="str">
        <f>IF(AW160="","",VLOOKUP(AW160,'シフト記号表（勤務時間帯）'!$C$6:$K$35,9,FALSE))</f>
        <v/>
      </c>
      <c r="AX161" s="529">
        <f>IF($BB$3="４週",SUM(S161:AT161),IF($BB$3="暦月",SUM(S161:AW161),""))</f>
        <v>0</v>
      </c>
      <c r="AY161" s="530"/>
      <c r="AZ161" s="531">
        <f>IF($BB$3="４週",AX161/4,IF($BB$3="暦月",'通所型サービス（100名）'!AX161/('通所型サービス（100名）'!$BB$8/7),""))</f>
        <v>0</v>
      </c>
      <c r="BA161" s="532"/>
      <c r="BB161" s="580"/>
      <c r="BC161" s="481"/>
      <c r="BD161" s="481"/>
      <c r="BE161" s="481"/>
      <c r="BF161" s="482"/>
    </row>
    <row r="162" spans="2:58" ht="20.25" customHeight="1">
      <c r="B162" s="459"/>
      <c r="C162" s="546"/>
      <c r="D162" s="547"/>
      <c r="E162" s="548"/>
      <c r="F162" s="295">
        <f>C160</f>
        <v>0</v>
      </c>
      <c r="G162" s="550"/>
      <c r="H162" s="474"/>
      <c r="I162" s="475"/>
      <c r="J162" s="475"/>
      <c r="K162" s="476"/>
      <c r="L162" s="555"/>
      <c r="M162" s="556"/>
      <c r="N162" s="556"/>
      <c r="O162" s="557"/>
      <c r="P162" s="533" t="s">
        <v>139</v>
      </c>
      <c r="Q162" s="534"/>
      <c r="R162" s="535"/>
      <c r="S162" s="246" t="str">
        <f>IF(S160="","",VLOOKUP(S160,'シフト記号表（勤務時間帯）'!$C$6:$U$35,19,FALSE))</f>
        <v/>
      </c>
      <c r="T162" s="247" t="str">
        <f>IF(T160="","",VLOOKUP(T160,'シフト記号表（勤務時間帯）'!$C$6:$U$35,19,FALSE))</f>
        <v/>
      </c>
      <c r="U162" s="247" t="str">
        <f>IF(U160="","",VLOOKUP(U160,'シフト記号表（勤務時間帯）'!$C$6:$U$35,19,FALSE))</f>
        <v/>
      </c>
      <c r="V162" s="247" t="str">
        <f>IF(V160="","",VLOOKUP(V160,'シフト記号表（勤務時間帯）'!$C$6:$U$35,19,FALSE))</f>
        <v/>
      </c>
      <c r="W162" s="247" t="str">
        <f>IF(W160="","",VLOOKUP(W160,'シフト記号表（勤務時間帯）'!$C$6:$U$35,19,FALSE))</f>
        <v/>
      </c>
      <c r="X162" s="247" t="str">
        <f>IF(X160="","",VLOOKUP(X160,'シフト記号表（勤務時間帯）'!$C$6:$U$35,19,FALSE))</f>
        <v/>
      </c>
      <c r="Y162" s="248" t="str">
        <f>IF(Y160="","",VLOOKUP(Y160,'シフト記号表（勤務時間帯）'!$C$6:$U$35,19,FALSE))</f>
        <v/>
      </c>
      <c r="Z162" s="246" t="str">
        <f>IF(Z160="","",VLOOKUP(Z160,'シフト記号表（勤務時間帯）'!$C$6:$U$35,19,FALSE))</f>
        <v/>
      </c>
      <c r="AA162" s="247" t="str">
        <f>IF(AA160="","",VLOOKUP(AA160,'シフト記号表（勤務時間帯）'!$C$6:$U$35,19,FALSE))</f>
        <v/>
      </c>
      <c r="AB162" s="247" t="str">
        <f>IF(AB160="","",VLOOKUP(AB160,'シフト記号表（勤務時間帯）'!$C$6:$U$35,19,FALSE))</f>
        <v/>
      </c>
      <c r="AC162" s="247" t="str">
        <f>IF(AC160="","",VLOOKUP(AC160,'シフト記号表（勤務時間帯）'!$C$6:$U$35,19,FALSE))</f>
        <v/>
      </c>
      <c r="AD162" s="247" t="str">
        <f>IF(AD160="","",VLOOKUP(AD160,'シフト記号表（勤務時間帯）'!$C$6:$U$35,19,FALSE))</f>
        <v/>
      </c>
      <c r="AE162" s="247" t="str">
        <f>IF(AE160="","",VLOOKUP(AE160,'シフト記号表（勤務時間帯）'!$C$6:$U$35,19,FALSE))</f>
        <v/>
      </c>
      <c r="AF162" s="248" t="str">
        <f>IF(AF160="","",VLOOKUP(AF160,'シフト記号表（勤務時間帯）'!$C$6:$U$35,19,FALSE))</f>
        <v/>
      </c>
      <c r="AG162" s="246" t="str">
        <f>IF(AG160="","",VLOOKUP(AG160,'シフト記号表（勤務時間帯）'!$C$6:$U$35,19,FALSE))</f>
        <v/>
      </c>
      <c r="AH162" s="247" t="str">
        <f>IF(AH160="","",VLOOKUP(AH160,'シフト記号表（勤務時間帯）'!$C$6:$U$35,19,FALSE))</f>
        <v/>
      </c>
      <c r="AI162" s="247" t="str">
        <f>IF(AI160="","",VLOOKUP(AI160,'シフト記号表（勤務時間帯）'!$C$6:$U$35,19,FALSE))</f>
        <v/>
      </c>
      <c r="AJ162" s="247" t="str">
        <f>IF(AJ160="","",VLOOKUP(AJ160,'シフト記号表（勤務時間帯）'!$C$6:$U$35,19,FALSE))</f>
        <v/>
      </c>
      <c r="AK162" s="247" t="str">
        <f>IF(AK160="","",VLOOKUP(AK160,'シフト記号表（勤務時間帯）'!$C$6:$U$35,19,FALSE))</f>
        <v/>
      </c>
      <c r="AL162" s="247" t="str">
        <f>IF(AL160="","",VLOOKUP(AL160,'シフト記号表（勤務時間帯）'!$C$6:$U$35,19,FALSE))</f>
        <v/>
      </c>
      <c r="AM162" s="248" t="str">
        <f>IF(AM160="","",VLOOKUP(AM160,'シフト記号表（勤務時間帯）'!$C$6:$U$35,19,FALSE))</f>
        <v/>
      </c>
      <c r="AN162" s="246" t="str">
        <f>IF(AN160="","",VLOOKUP(AN160,'シフト記号表（勤務時間帯）'!$C$6:$U$35,19,FALSE))</f>
        <v/>
      </c>
      <c r="AO162" s="247" t="str">
        <f>IF(AO160="","",VLOOKUP(AO160,'シフト記号表（勤務時間帯）'!$C$6:$U$35,19,FALSE))</f>
        <v/>
      </c>
      <c r="AP162" s="247" t="str">
        <f>IF(AP160="","",VLOOKUP(AP160,'シフト記号表（勤務時間帯）'!$C$6:$U$35,19,FALSE))</f>
        <v/>
      </c>
      <c r="AQ162" s="247" t="str">
        <f>IF(AQ160="","",VLOOKUP(AQ160,'シフト記号表（勤務時間帯）'!$C$6:$U$35,19,FALSE))</f>
        <v/>
      </c>
      <c r="AR162" s="247" t="str">
        <f>IF(AR160="","",VLOOKUP(AR160,'シフト記号表（勤務時間帯）'!$C$6:$U$35,19,FALSE))</f>
        <v/>
      </c>
      <c r="AS162" s="247" t="str">
        <f>IF(AS160="","",VLOOKUP(AS160,'シフト記号表（勤務時間帯）'!$C$6:$U$35,19,FALSE))</f>
        <v/>
      </c>
      <c r="AT162" s="248" t="str">
        <f>IF(AT160="","",VLOOKUP(AT160,'シフト記号表（勤務時間帯）'!$C$6:$U$35,19,FALSE))</f>
        <v/>
      </c>
      <c r="AU162" s="246" t="str">
        <f>IF(AU160="","",VLOOKUP(AU160,'シフト記号表（勤務時間帯）'!$C$6:$U$35,19,FALSE))</f>
        <v/>
      </c>
      <c r="AV162" s="247" t="str">
        <f>IF(AV160="","",VLOOKUP(AV160,'シフト記号表（勤務時間帯）'!$C$6:$U$35,19,FALSE))</f>
        <v/>
      </c>
      <c r="AW162" s="247" t="str">
        <f>IF(AW160="","",VLOOKUP(AW160,'シフト記号表（勤務時間帯）'!$C$6:$U$35,19,FALSE))</f>
        <v/>
      </c>
      <c r="AX162" s="536">
        <f>IF($BB$3="４週",SUM(S162:AT162),IF($BB$3="暦月",SUM(S162:AW162),""))</f>
        <v>0</v>
      </c>
      <c r="AY162" s="537"/>
      <c r="AZ162" s="538">
        <f>IF($BB$3="４週",AX162/4,IF($BB$3="暦月",'通所型サービス（100名）'!AX162/('通所型サービス（100名）'!$BB$8/7),""))</f>
        <v>0</v>
      </c>
      <c r="BA162" s="539"/>
      <c r="BB162" s="581"/>
      <c r="BC162" s="556"/>
      <c r="BD162" s="556"/>
      <c r="BE162" s="556"/>
      <c r="BF162" s="557"/>
    </row>
    <row r="163" spans="2:58" ht="20.25" customHeight="1">
      <c r="B163" s="459">
        <f>B160+1</f>
        <v>48</v>
      </c>
      <c r="C163" s="540"/>
      <c r="D163" s="541"/>
      <c r="E163" s="542"/>
      <c r="F163" s="249"/>
      <c r="G163" s="549"/>
      <c r="H163" s="551"/>
      <c r="I163" s="475"/>
      <c r="J163" s="475"/>
      <c r="K163" s="476"/>
      <c r="L163" s="552"/>
      <c r="M163" s="553"/>
      <c r="N163" s="553"/>
      <c r="O163" s="554"/>
      <c r="P163" s="558" t="s">
        <v>137</v>
      </c>
      <c r="Q163" s="559"/>
      <c r="R163" s="560"/>
      <c r="S163" s="292"/>
      <c r="T163" s="293"/>
      <c r="U163" s="293"/>
      <c r="V163" s="293"/>
      <c r="W163" s="293"/>
      <c r="X163" s="293"/>
      <c r="Y163" s="294"/>
      <c r="Z163" s="292"/>
      <c r="AA163" s="293"/>
      <c r="AB163" s="293"/>
      <c r="AC163" s="293"/>
      <c r="AD163" s="293"/>
      <c r="AE163" s="293"/>
      <c r="AF163" s="294"/>
      <c r="AG163" s="292"/>
      <c r="AH163" s="293"/>
      <c r="AI163" s="293"/>
      <c r="AJ163" s="293"/>
      <c r="AK163" s="293"/>
      <c r="AL163" s="293"/>
      <c r="AM163" s="294"/>
      <c r="AN163" s="292"/>
      <c r="AO163" s="293"/>
      <c r="AP163" s="293"/>
      <c r="AQ163" s="293"/>
      <c r="AR163" s="293"/>
      <c r="AS163" s="293"/>
      <c r="AT163" s="294"/>
      <c r="AU163" s="292"/>
      <c r="AV163" s="293"/>
      <c r="AW163" s="293"/>
      <c r="AX163" s="624"/>
      <c r="AY163" s="625"/>
      <c r="AZ163" s="626"/>
      <c r="BA163" s="627"/>
      <c r="BB163" s="579"/>
      <c r="BC163" s="553"/>
      <c r="BD163" s="553"/>
      <c r="BE163" s="553"/>
      <c r="BF163" s="554"/>
    </row>
    <row r="164" spans="2:58" ht="20.25" customHeight="1">
      <c r="B164" s="459"/>
      <c r="C164" s="543"/>
      <c r="D164" s="544"/>
      <c r="E164" s="545"/>
      <c r="F164" s="241"/>
      <c r="G164" s="470"/>
      <c r="H164" s="474"/>
      <c r="I164" s="475"/>
      <c r="J164" s="475"/>
      <c r="K164" s="476"/>
      <c r="L164" s="480"/>
      <c r="M164" s="481"/>
      <c r="N164" s="481"/>
      <c r="O164" s="482"/>
      <c r="P164" s="526" t="s">
        <v>138</v>
      </c>
      <c r="Q164" s="527"/>
      <c r="R164" s="528"/>
      <c r="S164" s="242" t="str">
        <f>IF(S163="","",VLOOKUP(S163,'シフト記号表（勤務時間帯）'!$C$6:$K$35,9,FALSE))</f>
        <v/>
      </c>
      <c r="T164" s="243" t="str">
        <f>IF(T163="","",VLOOKUP(T163,'シフト記号表（勤務時間帯）'!$C$6:$K$35,9,FALSE))</f>
        <v/>
      </c>
      <c r="U164" s="243" t="str">
        <f>IF(U163="","",VLOOKUP(U163,'シフト記号表（勤務時間帯）'!$C$6:$K$35,9,FALSE))</f>
        <v/>
      </c>
      <c r="V164" s="243" t="str">
        <f>IF(V163="","",VLOOKUP(V163,'シフト記号表（勤務時間帯）'!$C$6:$K$35,9,FALSE))</f>
        <v/>
      </c>
      <c r="W164" s="243" t="str">
        <f>IF(W163="","",VLOOKUP(W163,'シフト記号表（勤務時間帯）'!$C$6:$K$35,9,FALSE))</f>
        <v/>
      </c>
      <c r="X164" s="243" t="str">
        <f>IF(X163="","",VLOOKUP(X163,'シフト記号表（勤務時間帯）'!$C$6:$K$35,9,FALSE))</f>
        <v/>
      </c>
      <c r="Y164" s="244" t="str">
        <f>IF(Y163="","",VLOOKUP(Y163,'シフト記号表（勤務時間帯）'!$C$6:$K$35,9,FALSE))</f>
        <v/>
      </c>
      <c r="Z164" s="242" t="str">
        <f>IF(Z163="","",VLOOKUP(Z163,'シフト記号表（勤務時間帯）'!$C$6:$K$35,9,FALSE))</f>
        <v/>
      </c>
      <c r="AA164" s="243" t="str">
        <f>IF(AA163="","",VLOOKUP(AA163,'シフト記号表（勤務時間帯）'!$C$6:$K$35,9,FALSE))</f>
        <v/>
      </c>
      <c r="AB164" s="243" t="str">
        <f>IF(AB163="","",VLOOKUP(AB163,'シフト記号表（勤務時間帯）'!$C$6:$K$35,9,FALSE))</f>
        <v/>
      </c>
      <c r="AC164" s="243" t="str">
        <f>IF(AC163="","",VLOOKUP(AC163,'シフト記号表（勤務時間帯）'!$C$6:$K$35,9,FALSE))</f>
        <v/>
      </c>
      <c r="AD164" s="243" t="str">
        <f>IF(AD163="","",VLOOKUP(AD163,'シフト記号表（勤務時間帯）'!$C$6:$K$35,9,FALSE))</f>
        <v/>
      </c>
      <c r="AE164" s="243" t="str">
        <f>IF(AE163="","",VLOOKUP(AE163,'シフト記号表（勤務時間帯）'!$C$6:$K$35,9,FALSE))</f>
        <v/>
      </c>
      <c r="AF164" s="244" t="str">
        <f>IF(AF163="","",VLOOKUP(AF163,'シフト記号表（勤務時間帯）'!$C$6:$K$35,9,FALSE))</f>
        <v/>
      </c>
      <c r="AG164" s="242" t="str">
        <f>IF(AG163="","",VLOOKUP(AG163,'シフト記号表（勤務時間帯）'!$C$6:$K$35,9,FALSE))</f>
        <v/>
      </c>
      <c r="AH164" s="243" t="str">
        <f>IF(AH163="","",VLOOKUP(AH163,'シフト記号表（勤務時間帯）'!$C$6:$K$35,9,FALSE))</f>
        <v/>
      </c>
      <c r="AI164" s="243" t="str">
        <f>IF(AI163="","",VLOOKUP(AI163,'シフト記号表（勤務時間帯）'!$C$6:$K$35,9,FALSE))</f>
        <v/>
      </c>
      <c r="AJ164" s="243" t="str">
        <f>IF(AJ163="","",VLOOKUP(AJ163,'シフト記号表（勤務時間帯）'!$C$6:$K$35,9,FALSE))</f>
        <v/>
      </c>
      <c r="AK164" s="243" t="str">
        <f>IF(AK163="","",VLOOKUP(AK163,'シフト記号表（勤務時間帯）'!$C$6:$K$35,9,FALSE))</f>
        <v/>
      </c>
      <c r="AL164" s="243" t="str">
        <f>IF(AL163="","",VLOOKUP(AL163,'シフト記号表（勤務時間帯）'!$C$6:$K$35,9,FALSE))</f>
        <v/>
      </c>
      <c r="AM164" s="244" t="str">
        <f>IF(AM163="","",VLOOKUP(AM163,'シフト記号表（勤務時間帯）'!$C$6:$K$35,9,FALSE))</f>
        <v/>
      </c>
      <c r="AN164" s="242" t="str">
        <f>IF(AN163="","",VLOOKUP(AN163,'シフト記号表（勤務時間帯）'!$C$6:$K$35,9,FALSE))</f>
        <v/>
      </c>
      <c r="AO164" s="243" t="str">
        <f>IF(AO163="","",VLOOKUP(AO163,'シフト記号表（勤務時間帯）'!$C$6:$K$35,9,FALSE))</f>
        <v/>
      </c>
      <c r="AP164" s="243" t="str">
        <f>IF(AP163="","",VLOOKUP(AP163,'シフト記号表（勤務時間帯）'!$C$6:$K$35,9,FALSE))</f>
        <v/>
      </c>
      <c r="AQ164" s="243" t="str">
        <f>IF(AQ163="","",VLOOKUP(AQ163,'シフト記号表（勤務時間帯）'!$C$6:$K$35,9,FALSE))</f>
        <v/>
      </c>
      <c r="AR164" s="243" t="str">
        <f>IF(AR163="","",VLOOKUP(AR163,'シフト記号表（勤務時間帯）'!$C$6:$K$35,9,FALSE))</f>
        <v/>
      </c>
      <c r="AS164" s="243" t="str">
        <f>IF(AS163="","",VLOOKUP(AS163,'シフト記号表（勤務時間帯）'!$C$6:$K$35,9,FALSE))</f>
        <v/>
      </c>
      <c r="AT164" s="244" t="str">
        <f>IF(AT163="","",VLOOKUP(AT163,'シフト記号表（勤務時間帯）'!$C$6:$K$35,9,FALSE))</f>
        <v/>
      </c>
      <c r="AU164" s="242" t="str">
        <f>IF(AU163="","",VLOOKUP(AU163,'シフト記号表（勤務時間帯）'!$C$6:$K$35,9,FALSE))</f>
        <v/>
      </c>
      <c r="AV164" s="243" t="str">
        <f>IF(AV163="","",VLOOKUP(AV163,'シフト記号表（勤務時間帯）'!$C$6:$K$35,9,FALSE))</f>
        <v/>
      </c>
      <c r="AW164" s="243" t="str">
        <f>IF(AW163="","",VLOOKUP(AW163,'シフト記号表（勤務時間帯）'!$C$6:$K$35,9,FALSE))</f>
        <v/>
      </c>
      <c r="AX164" s="529">
        <f>IF($BB$3="４週",SUM(S164:AT164),IF($BB$3="暦月",SUM(S164:AW164),""))</f>
        <v>0</v>
      </c>
      <c r="AY164" s="530"/>
      <c r="AZ164" s="531">
        <f>IF($BB$3="４週",AX164/4,IF($BB$3="暦月",'通所型サービス（100名）'!AX164/('通所型サービス（100名）'!$BB$8/7),""))</f>
        <v>0</v>
      </c>
      <c r="BA164" s="532"/>
      <c r="BB164" s="580"/>
      <c r="BC164" s="481"/>
      <c r="BD164" s="481"/>
      <c r="BE164" s="481"/>
      <c r="BF164" s="482"/>
    </row>
    <row r="165" spans="2:58" ht="20.25" customHeight="1">
      <c r="B165" s="459"/>
      <c r="C165" s="546"/>
      <c r="D165" s="547"/>
      <c r="E165" s="548"/>
      <c r="F165" s="295">
        <f>C163</f>
        <v>0</v>
      </c>
      <c r="G165" s="550"/>
      <c r="H165" s="474"/>
      <c r="I165" s="475"/>
      <c r="J165" s="475"/>
      <c r="K165" s="476"/>
      <c r="L165" s="555"/>
      <c r="M165" s="556"/>
      <c r="N165" s="556"/>
      <c r="O165" s="557"/>
      <c r="P165" s="533" t="s">
        <v>139</v>
      </c>
      <c r="Q165" s="534"/>
      <c r="R165" s="535"/>
      <c r="S165" s="246" t="str">
        <f>IF(S163="","",VLOOKUP(S163,'シフト記号表（勤務時間帯）'!$C$6:$U$35,19,FALSE))</f>
        <v/>
      </c>
      <c r="T165" s="247" t="str">
        <f>IF(T163="","",VLOOKUP(T163,'シフト記号表（勤務時間帯）'!$C$6:$U$35,19,FALSE))</f>
        <v/>
      </c>
      <c r="U165" s="247" t="str">
        <f>IF(U163="","",VLOOKUP(U163,'シフト記号表（勤務時間帯）'!$C$6:$U$35,19,FALSE))</f>
        <v/>
      </c>
      <c r="V165" s="247" t="str">
        <f>IF(V163="","",VLOOKUP(V163,'シフト記号表（勤務時間帯）'!$C$6:$U$35,19,FALSE))</f>
        <v/>
      </c>
      <c r="W165" s="247" t="str">
        <f>IF(W163="","",VLOOKUP(W163,'シフト記号表（勤務時間帯）'!$C$6:$U$35,19,FALSE))</f>
        <v/>
      </c>
      <c r="X165" s="247" t="str">
        <f>IF(X163="","",VLOOKUP(X163,'シフト記号表（勤務時間帯）'!$C$6:$U$35,19,FALSE))</f>
        <v/>
      </c>
      <c r="Y165" s="248" t="str">
        <f>IF(Y163="","",VLOOKUP(Y163,'シフト記号表（勤務時間帯）'!$C$6:$U$35,19,FALSE))</f>
        <v/>
      </c>
      <c r="Z165" s="246" t="str">
        <f>IF(Z163="","",VLOOKUP(Z163,'シフト記号表（勤務時間帯）'!$C$6:$U$35,19,FALSE))</f>
        <v/>
      </c>
      <c r="AA165" s="247" t="str">
        <f>IF(AA163="","",VLOOKUP(AA163,'シフト記号表（勤務時間帯）'!$C$6:$U$35,19,FALSE))</f>
        <v/>
      </c>
      <c r="AB165" s="247" t="str">
        <f>IF(AB163="","",VLOOKUP(AB163,'シフト記号表（勤務時間帯）'!$C$6:$U$35,19,FALSE))</f>
        <v/>
      </c>
      <c r="AC165" s="247" t="str">
        <f>IF(AC163="","",VLOOKUP(AC163,'シフト記号表（勤務時間帯）'!$C$6:$U$35,19,FALSE))</f>
        <v/>
      </c>
      <c r="AD165" s="247" t="str">
        <f>IF(AD163="","",VLOOKUP(AD163,'シフト記号表（勤務時間帯）'!$C$6:$U$35,19,FALSE))</f>
        <v/>
      </c>
      <c r="AE165" s="247" t="str">
        <f>IF(AE163="","",VLOOKUP(AE163,'シフト記号表（勤務時間帯）'!$C$6:$U$35,19,FALSE))</f>
        <v/>
      </c>
      <c r="AF165" s="248" t="str">
        <f>IF(AF163="","",VLOOKUP(AF163,'シフト記号表（勤務時間帯）'!$C$6:$U$35,19,FALSE))</f>
        <v/>
      </c>
      <c r="AG165" s="246" t="str">
        <f>IF(AG163="","",VLOOKUP(AG163,'シフト記号表（勤務時間帯）'!$C$6:$U$35,19,FALSE))</f>
        <v/>
      </c>
      <c r="AH165" s="247" t="str">
        <f>IF(AH163="","",VLOOKUP(AH163,'シフト記号表（勤務時間帯）'!$C$6:$U$35,19,FALSE))</f>
        <v/>
      </c>
      <c r="AI165" s="247" t="str">
        <f>IF(AI163="","",VLOOKUP(AI163,'シフト記号表（勤務時間帯）'!$C$6:$U$35,19,FALSE))</f>
        <v/>
      </c>
      <c r="AJ165" s="247" t="str">
        <f>IF(AJ163="","",VLOOKUP(AJ163,'シフト記号表（勤務時間帯）'!$C$6:$U$35,19,FALSE))</f>
        <v/>
      </c>
      <c r="AK165" s="247" t="str">
        <f>IF(AK163="","",VLOOKUP(AK163,'シフト記号表（勤務時間帯）'!$C$6:$U$35,19,FALSE))</f>
        <v/>
      </c>
      <c r="AL165" s="247" t="str">
        <f>IF(AL163="","",VLOOKUP(AL163,'シフト記号表（勤務時間帯）'!$C$6:$U$35,19,FALSE))</f>
        <v/>
      </c>
      <c r="AM165" s="248" t="str">
        <f>IF(AM163="","",VLOOKUP(AM163,'シフト記号表（勤務時間帯）'!$C$6:$U$35,19,FALSE))</f>
        <v/>
      </c>
      <c r="AN165" s="246" t="str">
        <f>IF(AN163="","",VLOOKUP(AN163,'シフト記号表（勤務時間帯）'!$C$6:$U$35,19,FALSE))</f>
        <v/>
      </c>
      <c r="AO165" s="247" t="str">
        <f>IF(AO163="","",VLOOKUP(AO163,'シフト記号表（勤務時間帯）'!$C$6:$U$35,19,FALSE))</f>
        <v/>
      </c>
      <c r="AP165" s="247" t="str">
        <f>IF(AP163="","",VLOOKUP(AP163,'シフト記号表（勤務時間帯）'!$C$6:$U$35,19,FALSE))</f>
        <v/>
      </c>
      <c r="AQ165" s="247" t="str">
        <f>IF(AQ163="","",VLOOKUP(AQ163,'シフト記号表（勤務時間帯）'!$C$6:$U$35,19,FALSE))</f>
        <v/>
      </c>
      <c r="AR165" s="247" t="str">
        <f>IF(AR163="","",VLOOKUP(AR163,'シフト記号表（勤務時間帯）'!$C$6:$U$35,19,FALSE))</f>
        <v/>
      </c>
      <c r="AS165" s="247" t="str">
        <f>IF(AS163="","",VLOOKUP(AS163,'シフト記号表（勤務時間帯）'!$C$6:$U$35,19,FALSE))</f>
        <v/>
      </c>
      <c r="AT165" s="248" t="str">
        <f>IF(AT163="","",VLOOKUP(AT163,'シフト記号表（勤務時間帯）'!$C$6:$U$35,19,FALSE))</f>
        <v/>
      </c>
      <c r="AU165" s="246" t="str">
        <f>IF(AU163="","",VLOOKUP(AU163,'シフト記号表（勤務時間帯）'!$C$6:$U$35,19,FALSE))</f>
        <v/>
      </c>
      <c r="AV165" s="247" t="str">
        <f>IF(AV163="","",VLOOKUP(AV163,'シフト記号表（勤務時間帯）'!$C$6:$U$35,19,FALSE))</f>
        <v/>
      </c>
      <c r="AW165" s="247" t="str">
        <f>IF(AW163="","",VLOOKUP(AW163,'シフト記号表（勤務時間帯）'!$C$6:$U$35,19,FALSE))</f>
        <v/>
      </c>
      <c r="AX165" s="536">
        <f>IF($BB$3="４週",SUM(S165:AT165),IF($BB$3="暦月",SUM(S165:AW165),""))</f>
        <v>0</v>
      </c>
      <c r="AY165" s="537"/>
      <c r="AZ165" s="538">
        <f>IF($BB$3="４週",AX165/4,IF($BB$3="暦月",'通所型サービス（100名）'!AX165/('通所型サービス（100名）'!$BB$8/7),""))</f>
        <v>0</v>
      </c>
      <c r="BA165" s="539"/>
      <c r="BB165" s="581"/>
      <c r="BC165" s="556"/>
      <c r="BD165" s="556"/>
      <c r="BE165" s="556"/>
      <c r="BF165" s="557"/>
    </row>
    <row r="166" spans="2:58" ht="20.25" customHeight="1">
      <c r="B166" s="459">
        <f>B163+1</f>
        <v>49</v>
      </c>
      <c r="C166" s="540"/>
      <c r="D166" s="541"/>
      <c r="E166" s="542"/>
      <c r="F166" s="249"/>
      <c r="G166" s="549"/>
      <c r="H166" s="551"/>
      <c r="I166" s="475"/>
      <c r="J166" s="475"/>
      <c r="K166" s="476"/>
      <c r="L166" s="552"/>
      <c r="M166" s="553"/>
      <c r="N166" s="553"/>
      <c r="O166" s="554"/>
      <c r="P166" s="558" t="s">
        <v>137</v>
      </c>
      <c r="Q166" s="559"/>
      <c r="R166" s="560"/>
      <c r="S166" s="292"/>
      <c r="T166" s="293"/>
      <c r="U166" s="293"/>
      <c r="V166" s="293"/>
      <c r="W166" s="293"/>
      <c r="X166" s="293"/>
      <c r="Y166" s="294"/>
      <c r="Z166" s="292"/>
      <c r="AA166" s="293"/>
      <c r="AB166" s="293"/>
      <c r="AC166" s="293"/>
      <c r="AD166" s="293"/>
      <c r="AE166" s="293"/>
      <c r="AF166" s="294"/>
      <c r="AG166" s="292"/>
      <c r="AH166" s="293"/>
      <c r="AI166" s="293"/>
      <c r="AJ166" s="293"/>
      <c r="AK166" s="293"/>
      <c r="AL166" s="293"/>
      <c r="AM166" s="294"/>
      <c r="AN166" s="292"/>
      <c r="AO166" s="293"/>
      <c r="AP166" s="293"/>
      <c r="AQ166" s="293"/>
      <c r="AR166" s="293"/>
      <c r="AS166" s="293"/>
      <c r="AT166" s="294"/>
      <c r="AU166" s="292"/>
      <c r="AV166" s="293"/>
      <c r="AW166" s="293"/>
      <c r="AX166" s="624"/>
      <c r="AY166" s="625"/>
      <c r="AZ166" s="626"/>
      <c r="BA166" s="627"/>
      <c r="BB166" s="579"/>
      <c r="BC166" s="553"/>
      <c r="BD166" s="553"/>
      <c r="BE166" s="553"/>
      <c r="BF166" s="554"/>
    </row>
    <row r="167" spans="2:58" ht="20.25" customHeight="1">
      <c r="B167" s="459"/>
      <c r="C167" s="543"/>
      <c r="D167" s="544"/>
      <c r="E167" s="545"/>
      <c r="F167" s="241"/>
      <c r="G167" s="470"/>
      <c r="H167" s="474"/>
      <c r="I167" s="475"/>
      <c r="J167" s="475"/>
      <c r="K167" s="476"/>
      <c r="L167" s="480"/>
      <c r="M167" s="481"/>
      <c r="N167" s="481"/>
      <c r="O167" s="482"/>
      <c r="P167" s="526" t="s">
        <v>138</v>
      </c>
      <c r="Q167" s="527"/>
      <c r="R167" s="528"/>
      <c r="S167" s="242" t="str">
        <f>IF(S166="","",VLOOKUP(S166,'シフト記号表（勤務時間帯）'!$C$6:$K$35,9,FALSE))</f>
        <v/>
      </c>
      <c r="T167" s="243" t="str">
        <f>IF(T166="","",VLOOKUP(T166,'シフト記号表（勤務時間帯）'!$C$6:$K$35,9,FALSE))</f>
        <v/>
      </c>
      <c r="U167" s="243" t="str">
        <f>IF(U166="","",VLOOKUP(U166,'シフト記号表（勤務時間帯）'!$C$6:$K$35,9,FALSE))</f>
        <v/>
      </c>
      <c r="V167" s="243" t="str">
        <f>IF(V166="","",VLOOKUP(V166,'シフト記号表（勤務時間帯）'!$C$6:$K$35,9,FALSE))</f>
        <v/>
      </c>
      <c r="W167" s="243" t="str">
        <f>IF(W166="","",VLOOKUP(W166,'シフト記号表（勤務時間帯）'!$C$6:$K$35,9,FALSE))</f>
        <v/>
      </c>
      <c r="X167" s="243" t="str">
        <f>IF(X166="","",VLOOKUP(X166,'シフト記号表（勤務時間帯）'!$C$6:$K$35,9,FALSE))</f>
        <v/>
      </c>
      <c r="Y167" s="244" t="str">
        <f>IF(Y166="","",VLOOKUP(Y166,'シフト記号表（勤務時間帯）'!$C$6:$K$35,9,FALSE))</f>
        <v/>
      </c>
      <c r="Z167" s="242" t="str">
        <f>IF(Z166="","",VLOOKUP(Z166,'シフト記号表（勤務時間帯）'!$C$6:$K$35,9,FALSE))</f>
        <v/>
      </c>
      <c r="AA167" s="243" t="str">
        <f>IF(AA166="","",VLOOKUP(AA166,'シフト記号表（勤務時間帯）'!$C$6:$K$35,9,FALSE))</f>
        <v/>
      </c>
      <c r="AB167" s="243" t="str">
        <f>IF(AB166="","",VLOOKUP(AB166,'シフト記号表（勤務時間帯）'!$C$6:$K$35,9,FALSE))</f>
        <v/>
      </c>
      <c r="AC167" s="243" t="str">
        <f>IF(AC166="","",VLOOKUP(AC166,'シフト記号表（勤務時間帯）'!$C$6:$K$35,9,FALSE))</f>
        <v/>
      </c>
      <c r="AD167" s="243" t="str">
        <f>IF(AD166="","",VLOOKUP(AD166,'シフト記号表（勤務時間帯）'!$C$6:$K$35,9,FALSE))</f>
        <v/>
      </c>
      <c r="AE167" s="243" t="str">
        <f>IF(AE166="","",VLOOKUP(AE166,'シフト記号表（勤務時間帯）'!$C$6:$K$35,9,FALSE))</f>
        <v/>
      </c>
      <c r="AF167" s="244" t="str">
        <f>IF(AF166="","",VLOOKUP(AF166,'シフト記号表（勤務時間帯）'!$C$6:$K$35,9,FALSE))</f>
        <v/>
      </c>
      <c r="AG167" s="242" t="str">
        <f>IF(AG166="","",VLOOKUP(AG166,'シフト記号表（勤務時間帯）'!$C$6:$K$35,9,FALSE))</f>
        <v/>
      </c>
      <c r="AH167" s="243" t="str">
        <f>IF(AH166="","",VLOOKUP(AH166,'シフト記号表（勤務時間帯）'!$C$6:$K$35,9,FALSE))</f>
        <v/>
      </c>
      <c r="AI167" s="243" t="str">
        <f>IF(AI166="","",VLOOKUP(AI166,'シフト記号表（勤務時間帯）'!$C$6:$K$35,9,FALSE))</f>
        <v/>
      </c>
      <c r="AJ167" s="243" t="str">
        <f>IF(AJ166="","",VLOOKUP(AJ166,'シフト記号表（勤務時間帯）'!$C$6:$K$35,9,FALSE))</f>
        <v/>
      </c>
      <c r="AK167" s="243" t="str">
        <f>IF(AK166="","",VLOOKUP(AK166,'シフト記号表（勤務時間帯）'!$C$6:$K$35,9,FALSE))</f>
        <v/>
      </c>
      <c r="AL167" s="243" t="str">
        <f>IF(AL166="","",VLOOKUP(AL166,'シフト記号表（勤務時間帯）'!$C$6:$K$35,9,FALSE))</f>
        <v/>
      </c>
      <c r="AM167" s="244" t="str">
        <f>IF(AM166="","",VLOOKUP(AM166,'シフト記号表（勤務時間帯）'!$C$6:$K$35,9,FALSE))</f>
        <v/>
      </c>
      <c r="AN167" s="242" t="str">
        <f>IF(AN166="","",VLOOKUP(AN166,'シフト記号表（勤務時間帯）'!$C$6:$K$35,9,FALSE))</f>
        <v/>
      </c>
      <c r="AO167" s="243" t="str">
        <f>IF(AO166="","",VLOOKUP(AO166,'シフト記号表（勤務時間帯）'!$C$6:$K$35,9,FALSE))</f>
        <v/>
      </c>
      <c r="AP167" s="243" t="str">
        <f>IF(AP166="","",VLOOKUP(AP166,'シフト記号表（勤務時間帯）'!$C$6:$K$35,9,FALSE))</f>
        <v/>
      </c>
      <c r="AQ167" s="243" t="str">
        <f>IF(AQ166="","",VLOOKUP(AQ166,'シフト記号表（勤務時間帯）'!$C$6:$K$35,9,FALSE))</f>
        <v/>
      </c>
      <c r="AR167" s="243" t="str">
        <f>IF(AR166="","",VLOOKUP(AR166,'シフト記号表（勤務時間帯）'!$C$6:$K$35,9,FALSE))</f>
        <v/>
      </c>
      <c r="AS167" s="243" t="str">
        <f>IF(AS166="","",VLOOKUP(AS166,'シフト記号表（勤務時間帯）'!$C$6:$K$35,9,FALSE))</f>
        <v/>
      </c>
      <c r="AT167" s="244" t="str">
        <f>IF(AT166="","",VLOOKUP(AT166,'シフト記号表（勤務時間帯）'!$C$6:$K$35,9,FALSE))</f>
        <v/>
      </c>
      <c r="AU167" s="242" t="str">
        <f>IF(AU166="","",VLOOKUP(AU166,'シフト記号表（勤務時間帯）'!$C$6:$K$35,9,FALSE))</f>
        <v/>
      </c>
      <c r="AV167" s="243" t="str">
        <f>IF(AV166="","",VLOOKUP(AV166,'シフト記号表（勤務時間帯）'!$C$6:$K$35,9,FALSE))</f>
        <v/>
      </c>
      <c r="AW167" s="243" t="str">
        <f>IF(AW166="","",VLOOKUP(AW166,'シフト記号表（勤務時間帯）'!$C$6:$K$35,9,FALSE))</f>
        <v/>
      </c>
      <c r="AX167" s="529">
        <f>IF($BB$3="４週",SUM(S167:AT167),IF($BB$3="暦月",SUM(S167:AW167),""))</f>
        <v>0</v>
      </c>
      <c r="AY167" s="530"/>
      <c r="AZ167" s="531">
        <f>IF($BB$3="４週",AX167/4,IF($BB$3="暦月",'通所型サービス（100名）'!AX167/('通所型サービス（100名）'!$BB$8/7),""))</f>
        <v>0</v>
      </c>
      <c r="BA167" s="532"/>
      <c r="BB167" s="580"/>
      <c r="BC167" s="481"/>
      <c r="BD167" s="481"/>
      <c r="BE167" s="481"/>
      <c r="BF167" s="482"/>
    </row>
    <row r="168" spans="2:58" ht="20.25" customHeight="1">
      <c r="B168" s="459"/>
      <c r="C168" s="546"/>
      <c r="D168" s="547"/>
      <c r="E168" s="548"/>
      <c r="F168" s="295">
        <f>C166</f>
        <v>0</v>
      </c>
      <c r="G168" s="550"/>
      <c r="H168" s="474"/>
      <c r="I168" s="475"/>
      <c r="J168" s="475"/>
      <c r="K168" s="476"/>
      <c r="L168" s="555"/>
      <c r="M168" s="556"/>
      <c r="N168" s="556"/>
      <c r="O168" s="557"/>
      <c r="P168" s="533" t="s">
        <v>139</v>
      </c>
      <c r="Q168" s="534"/>
      <c r="R168" s="535"/>
      <c r="S168" s="246" t="str">
        <f>IF(S166="","",VLOOKUP(S166,'シフト記号表（勤務時間帯）'!$C$6:$U$35,19,FALSE))</f>
        <v/>
      </c>
      <c r="T168" s="247" t="str">
        <f>IF(T166="","",VLOOKUP(T166,'シフト記号表（勤務時間帯）'!$C$6:$U$35,19,FALSE))</f>
        <v/>
      </c>
      <c r="U168" s="247" t="str">
        <f>IF(U166="","",VLOOKUP(U166,'シフト記号表（勤務時間帯）'!$C$6:$U$35,19,FALSE))</f>
        <v/>
      </c>
      <c r="V168" s="247" t="str">
        <f>IF(V166="","",VLOOKUP(V166,'シフト記号表（勤務時間帯）'!$C$6:$U$35,19,FALSE))</f>
        <v/>
      </c>
      <c r="W168" s="247" t="str">
        <f>IF(W166="","",VLOOKUP(W166,'シフト記号表（勤務時間帯）'!$C$6:$U$35,19,FALSE))</f>
        <v/>
      </c>
      <c r="X168" s="247" t="str">
        <f>IF(X166="","",VLOOKUP(X166,'シフト記号表（勤務時間帯）'!$C$6:$U$35,19,FALSE))</f>
        <v/>
      </c>
      <c r="Y168" s="248" t="str">
        <f>IF(Y166="","",VLOOKUP(Y166,'シフト記号表（勤務時間帯）'!$C$6:$U$35,19,FALSE))</f>
        <v/>
      </c>
      <c r="Z168" s="246" t="str">
        <f>IF(Z166="","",VLOOKUP(Z166,'シフト記号表（勤務時間帯）'!$C$6:$U$35,19,FALSE))</f>
        <v/>
      </c>
      <c r="AA168" s="247" t="str">
        <f>IF(AA166="","",VLOOKUP(AA166,'シフト記号表（勤務時間帯）'!$C$6:$U$35,19,FALSE))</f>
        <v/>
      </c>
      <c r="AB168" s="247" t="str">
        <f>IF(AB166="","",VLOOKUP(AB166,'シフト記号表（勤務時間帯）'!$C$6:$U$35,19,FALSE))</f>
        <v/>
      </c>
      <c r="AC168" s="247" t="str">
        <f>IF(AC166="","",VLOOKUP(AC166,'シフト記号表（勤務時間帯）'!$C$6:$U$35,19,FALSE))</f>
        <v/>
      </c>
      <c r="AD168" s="247" t="str">
        <f>IF(AD166="","",VLOOKUP(AD166,'シフト記号表（勤務時間帯）'!$C$6:$U$35,19,FALSE))</f>
        <v/>
      </c>
      <c r="AE168" s="247" t="str">
        <f>IF(AE166="","",VLOOKUP(AE166,'シフト記号表（勤務時間帯）'!$C$6:$U$35,19,FALSE))</f>
        <v/>
      </c>
      <c r="AF168" s="248" t="str">
        <f>IF(AF166="","",VLOOKUP(AF166,'シフト記号表（勤務時間帯）'!$C$6:$U$35,19,FALSE))</f>
        <v/>
      </c>
      <c r="AG168" s="246" t="str">
        <f>IF(AG166="","",VLOOKUP(AG166,'シフト記号表（勤務時間帯）'!$C$6:$U$35,19,FALSE))</f>
        <v/>
      </c>
      <c r="AH168" s="247" t="str">
        <f>IF(AH166="","",VLOOKUP(AH166,'シフト記号表（勤務時間帯）'!$C$6:$U$35,19,FALSE))</f>
        <v/>
      </c>
      <c r="AI168" s="247" t="str">
        <f>IF(AI166="","",VLOOKUP(AI166,'シフト記号表（勤務時間帯）'!$C$6:$U$35,19,FALSE))</f>
        <v/>
      </c>
      <c r="AJ168" s="247" t="str">
        <f>IF(AJ166="","",VLOOKUP(AJ166,'シフト記号表（勤務時間帯）'!$C$6:$U$35,19,FALSE))</f>
        <v/>
      </c>
      <c r="AK168" s="247" t="str">
        <f>IF(AK166="","",VLOOKUP(AK166,'シフト記号表（勤務時間帯）'!$C$6:$U$35,19,FALSE))</f>
        <v/>
      </c>
      <c r="AL168" s="247" t="str">
        <f>IF(AL166="","",VLOOKUP(AL166,'シフト記号表（勤務時間帯）'!$C$6:$U$35,19,FALSE))</f>
        <v/>
      </c>
      <c r="AM168" s="248" t="str">
        <f>IF(AM166="","",VLOOKUP(AM166,'シフト記号表（勤務時間帯）'!$C$6:$U$35,19,FALSE))</f>
        <v/>
      </c>
      <c r="AN168" s="246" t="str">
        <f>IF(AN166="","",VLOOKUP(AN166,'シフト記号表（勤務時間帯）'!$C$6:$U$35,19,FALSE))</f>
        <v/>
      </c>
      <c r="AO168" s="247" t="str">
        <f>IF(AO166="","",VLOOKUP(AO166,'シフト記号表（勤務時間帯）'!$C$6:$U$35,19,FALSE))</f>
        <v/>
      </c>
      <c r="AP168" s="247" t="str">
        <f>IF(AP166="","",VLOOKUP(AP166,'シフト記号表（勤務時間帯）'!$C$6:$U$35,19,FALSE))</f>
        <v/>
      </c>
      <c r="AQ168" s="247" t="str">
        <f>IF(AQ166="","",VLOOKUP(AQ166,'シフト記号表（勤務時間帯）'!$C$6:$U$35,19,FALSE))</f>
        <v/>
      </c>
      <c r="AR168" s="247" t="str">
        <f>IF(AR166="","",VLOOKUP(AR166,'シフト記号表（勤務時間帯）'!$C$6:$U$35,19,FALSE))</f>
        <v/>
      </c>
      <c r="AS168" s="247" t="str">
        <f>IF(AS166="","",VLOOKUP(AS166,'シフト記号表（勤務時間帯）'!$C$6:$U$35,19,FALSE))</f>
        <v/>
      </c>
      <c r="AT168" s="248" t="str">
        <f>IF(AT166="","",VLOOKUP(AT166,'シフト記号表（勤務時間帯）'!$C$6:$U$35,19,FALSE))</f>
        <v/>
      </c>
      <c r="AU168" s="246" t="str">
        <f>IF(AU166="","",VLOOKUP(AU166,'シフト記号表（勤務時間帯）'!$C$6:$U$35,19,FALSE))</f>
        <v/>
      </c>
      <c r="AV168" s="247" t="str">
        <f>IF(AV166="","",VLOOKUP(AV166,'シフト記号表（勤務時間帯）'!$C$6:$U$35,19,FALSE))</f>
        <v/>
      </c>
      <c r="AW168" s="247" t="str">
        <f>IF(AW166="","",VLOOKUP(AW166,'シフト記号表（勤務時間帯）'!$C$6:$U$35,19,FALSE))</f>
        <v/>
      </c>
      <c r="AX168" s="536">
        <f>IF($BB$3="４週",SUM(S168:AT168),IF($BB$3="暦月",SUM(S168:AW168),""))</f>
        <v>0</v>
      </c>
      <c r="AY168" s="537"/>
      <c r="AZ168" s="538">
        <f>IF($BB$3="４週",AX168/4,IF($BB$3="暦月",'通所型サービス（100名）'!AX168/('通所型サービス（100名）'!$BB$8/7),""))</f>
        <v>0</v>
      </c>
      <c r="BA168" s="539"/>
      <c r="BB168" s="581"/>
      <c r="BC168" s="556"/>
      <c r="BD168" s="556"/>
      <c r="BE168" s="556"/>
      <c r="BF168" s="557"/>
    </row>
    <row r="169" spans="2:58" ht="20.25" customHeight="1">
      <c r="B169" s="459">
        <f>B166+1</f>
        <v>50</v>
      </c>
      <c r="C169" s="540"/>
      <c r="D169" s="541"/>
      <c r="E169" s="542"/>
      <c r="F169" s="249"/>
      <c r="G169" s="549"/>
      <c r="H169" s="551"/>
      <c r="I169" s="475"/>
      <c r="J169" s="475"/>
      <c r="K169" s="476"/>
      <c r="L169" s="552"/>
      <c r="M169" s="553"/>
      <c r="N169" s="553"/>
      <c r="O169" s="554"/>
      <c r="P169" s="558" t="s">
        <v>137</v>
      </c>
      <c r="Q169" s="559"/>
      <c r="R169" s="560"/>
      <c r="S169" s="292"/>
      <c r="T169" s="293"/>
      <c r="U169" s="293"/>
      <c r="V169" s="293"/>
      <c r="W169" s="293"/>
      <c r="X169" s="293"/>
      <c r="Y169" s="294"/>
      <c r="Z169" s="292"/>
      <c r="AA169" s="293"/>
      <c r="AB169" s="293"/>
      <c r="AC169" s="293"/>
      <c r="AD169" s="293"/>
      <c r="AE169" s="293"/>
      <c r="AF169" s="294"/>
      <c r="AG169" s="292"/>
      <c r="AH169" s="293"/>
      <c r="AI169" s="293"/>
      <c r="AJ169" s="293"/>
      <c r="AK169" s="293"/>
      <c r="AL169" s="293"/>
      <c r="AM169" s="294"/>
      <c r="AN169" s="292"/>
      <c r="AO169" s="293"/>
      <c r="AP169" s="293"/>
      <c r="AQ169" s="293"/>
      <c r="AR169" s="293"/>
      <c r="AS169" s="293"/>
      <c r="AT169" s="294"/>
      <c r="AU169" s="292"/>
      <c r="AV169" s="293"/>
      <c r="AW169" s="293"/>
      <c r="AX169" s="624"/>
      <c r="AY169" s="625"/>
      <c r="AZ169" s="626"/>
      <c r="BA169" s="627"/>
      <c r="BB169" s="579"/>
      <c r="BC169" s="553"/>
      <c r="BD169" s="553"/>
      <c r="BE169" s="553"/>
      <c r="BF169" s="554"/>
    </row>
    <row r="170" spans="2:58" ht="20.25" customHeight="1">
      <c r="B170" s="459"/>
      <c r="C170" s="543"/>
      <c r="D170" s="544"/>
      <c r="E170" s="545"/>
      <c r="F170" s="241"/>
      <c r="G170" s="470"/>
      <c r="H170" s="474"/>
      <c r="I170" s="475"/>
      <c r="J170" s="475"/>
      <c r="K170" s="476"/>
      <c r="L170" s="480"/>
      <c r="M170" s="481"/>
      <c r="N170" s="481"/>
      <c r="O170" s="482"/>
      <c r="P170" s="526" t="s">
        <v>138</v>
      </c>
      <c r="Q170" s="527"/>
      <c r="R170" s="528"/>
      <c r="S170" s="242" t="str">
        <f>IF(S169="","",VLOOKUP(S169,'シフト記号表（勤務時間帯）'!$C$6:$K$35,9,FALSE))</f>
        <v/>
      </c>
      <c r="T170" s="243" t="str">
        <f>IF(T169="","",VLOOKUP(T169,'シフト記号表（勤務時間帯）'!$C$6:$K$35,9,FALSE))</f>
        <v/>
      </c>
      <c r="U170" s="243" t="str">
        <f>IF(U169="","",VLOOKUP(U169,'シフト記号表（勤務時間帯）'!$C$6:$K$35,9,FALSE))</f>
        <v/>
      </c>
      <c r="V170" s="243" t="str">
        <f>IF(V169="","",VLOOKUP(V169,'シフト記号表（勤務時間帯）'!$C$6:$K$35,9,FALSE))</f>
        <v/>
      </c>
      <c r="W170" s="243" t="str">
        <f>IF(W169="","",VLOOKUP(W169,'シフト記号表（勤務時間帯）'!$C$6:$K$35,9,FALSE))</f>
        <v/>
      </c>
      <c r="X170" s="243" t="str">
        <f>IF(X169="","",VLOOKUP(X169,'シフト記号表（勤務時間帯）'!$C$6:$K$35,9,FALSE))</f>
        <v/>
      </c>
      <c r="Y170" s="244" t="str">
        <f>IF(Y169="","",VLOOKUP(Y169,'シフト記号表（勤務時間帯）'!$C$6:$K$35,9,FALSE))</f>
        <v/>
      </c>
      <c r="Z170" s="242" t="str">
        <f>IF(Z169="","",VLOOKUP(Z169,'シフト記号表（勤務時間帯）'!$C$6:$K$35,9,FALSE))</f>
        <v/>
      </c>
      <c r="AA170" s="243" t="str">
        <f>IF(AA169="","",VLOOKUP(AA169,'シフト記号表（勤務時間帯）'!$C$6:$K$35,9,FALSE))</f>
        <v/>
      </c>
      <c r="AB170" s="243" t="str">
        <f>IF(AB169="","",VLOOKUP(AB169,'シフト記号表（勤務時間帯）'!$C$6:$K$35,9,FALSE))</f>
        <v/>
      </c>
      <c r="AC170" s="243" t="str">
        <f>IF(AC169="","",VLOOKUP(AC169,'シフト記号表（勤務時間帯）'!$C$6:$K$35,9,FALSE))</f>
        <v/>
      </c>
      <c r="AD170" s="243" t="str">
        <f>IF(AD169="","",VLOOKUP(AD169,'シフト記号表（勤務時間帯）'!$C$6:$K$35,9,FALSE))</f>
        <v/>
      </c>
      <c r="AE170" s="243" t="str">
        <f>IF(AE169="","",VLOOKUP(AE169,'シフト記号表（勤務時間帯）'!$C$6:$K$35,9,FALSE))</f>
        <v/>
      </c>
      <c r="AF170" s="244" t="str">
        <f>IF(AF169="","",VLOOKUP(AF169,'シフト記号表（勤務時間帯）'!$C$6:$K$35,9,FALSE))</f>
        <v/>
      </c>
      <c r="AG170" s="242" t="str">
        <f>IF(AG169="","",VLOOKUP(AG169,'シフト記号表（勤務時間帯）'!$C$6:$K$35,9,FALSE))</f>
        <v/>
      </c>
      <c r="AH170" s="243" t="str">
        <f>IF(AH169="","",VLOOKUP(AH169,'シフト記号表（勤務時間帯）'!$C$6:$K$35,9,FALSE))</f>
        <v/>
      </c>
      <c r="AI170" s="243" t="str">
        <f>IF(AI169="","",VLOOKUP(AI169,'シフト記号表（勤務時間帯）'!$C$6:$K$35,9,FALSE))</f>
        <v/>
      </c>
      <c r="AJ170" s="243" t="str">
        <f>IF(AJ169="","",VLOOKUP(AJ169,'シフト記号表（勤務時間帯）'!$C$6:$K$35,9,FALSE))</f>
        <v/>
      </c>
      <c r="AK170" s="243" t="str">
        <f>IF(AK169="","",VLOOKUP(AK169,'シフト記号表（勤務時間帯）'!$C$6:$K$35,9,FALSE))</f>
        <v/>
      </c>
      <c r="AL170" s="243" t="str">
        <f>IF(AL169="","",VLOOKUP(AL169,'シフト記号表（勤務時間帯）'!$C$6:$K$35,9,FALSE))</f>
        <v/>
      </c>
      <c r="AM170" s="244" t="str">
        <f>IF(AM169="","",VLOOKUP(AM169,'シフト記号表（勤務時間帯）'!$C$6:$K$35,9,FALSE))</f>
        <v/>
      </c>
      <c r="AN170" s="242" t="str">
        <f>IF(AN169="","",VLOOKUP(AN169,'シフト記号表（勤務時間帯）'!$C$6:$K$35,9,FALSE))</f>
        <v/>
      </c>
      <c r="AO170" s="243" t="str">
        <f>IF(AO169="","",VLOOKUP(AO169,'シフト記号表（勤務時間帯）'!$C$6:$K$35,9,FALSE))</f>
        <v/>
      </c>
      <c r="AP170" s="243" t="str">
        <f>IF(AP169="","",VLOOKUP(AP169,'シフト記号表（勤務時間帯）'!$C$6:$K$35,9,FALSE))</f>
        <v/>
      </c>
      <c r="AQ170" s="243" t="str">
        <f>IF(AQ169="","",VLOOKUP(AQ169,'シフト記号表（勤務時間帯）'!$C$6:$K$35,9,FALSE))</f>
        <v/>
      </c>
      <c r="AR170" s="243" t="str">
        <f>IF(AR169="","",VLOOKUP(AR169,'シフト記号表（勤務時間帯）'!$C$6:$K$35,9,FALSE))</f>
        <v/>
      </c>
      <c r="AS170" s="243" t="str">
        <f>IF(AS169="","",VLOOKUP(AS169,'シフト記号表（勤務時間帯）'!$C$6:$K$35,9,FALSE))</f>
        <v/>
      </c>
      <c r="AT170" s="244" t="str">
        <f>IF(AT169="","",VLOOKUP(AT169,'シフト記号表（勤務時間帯）'!$C$6:$K$35,9,FALSE))</f>
        <v/>
      </c>
      <c r="AU170" s="242" t="str">
        <f>IF(AU169="","",VLOOKUP(AU169,'シフト記号表（勤務時間帯）'!$C$6:$K$35,9,FALSE))</f>
        <v/>
      </c>
      <c r="AV170" s="243" t="str">
        <f>IF(AV169="","",VLOOKUP(AV169,'シフト記号表（勤務時間帯）'!$C$6:$K$35,9,FALSE))</f>
        <v/>
      </c>
      <c r="AW170" s="243" t="str">
        <f>IF(AW169="","",VLOOKUP(AW169,'シフト記号表（勤務時間帯）'!$C$6:$K$35,9,FALSE))</f>
        <v/>
      </c>
      <c r="AX170" s="529">
        <f>IF($BB$3="４週",SUM(S170:AT170),IF($BB$3="暦月",SUM(S170:AW170),""))</f>
        <v>0</v>
      </c>
      <c r="AY170" s="530"/>
      <c r="AZ170" s="531">
        <f>IF($BB$3="４週",AX170/4,IF($BB$3="暦月",'通所型サービス（100名）'!AX170/('通所型サービス（100名）'!$BB$8/7),""))</f>
        <v>0</v>
      </c>
      <c r="BA170" s="532"/>
      <c r="BB170" s="580"/>
      <c r="BC170" s="481"/>
      <c r="BD170" s="481"/>
      <c r="BE170" s="481"/>
      <c r="BF170" s="482"/>
    </row>
    <row r="171" spans="2:58" ht="20.25" customHeight="1">
      <c r="B171" s="459"/>
      <c r="C171" s="546"/>
      <c r="D171" s="547"/>
      <c r="E171" s="548"/>
      <c r="F171" s="295">
        <f>C169</f>
        <v>0</v>
      </c>
      <c r="G171" s="550"/>
      <c r="H171" s="474"/>
      <c r="I171" s="475"/>
      <c r="J171" s="475"/>
      <c r="K171" s="476"/>
      <c r="L171" s="555"/>
      <c r="M171" s="556"/>
      <c r="N171" s="556"/>
      <c r="O171" s="557"/>
      <c r="P171" s="533" t="s">
        <v>139</v>
      </c>
      <c r="Q171" s="534"/>
      <c r="R171" s="535"/>
      <c r="S171" s="246" t="str">
        <f>IF(S169="","",VLOOKUP(S169,'シフト記号表（勤務時間帯）'!$C$6:$U$35,19,FALSE))</f>
        <v/>
      </c>
      <c r="T171" s="247" t="str">
        <f>IF(T169="","",VLOOKUP(T169,'シフト記号表（勤務時間帯）'!$C$6:$U$35,19,FALSE))</f>
        <v/>
      </c>
      <c r="U171" s="247" t="str">
        <f>IF(U169="","",VLOOKUP(U169,'シフト記号表（勤務時間帯）'!$C$6:$U$35,19,FALSE))</f>
        <v/>
      </c>
      <c r="V171" s="247" t="str">
        <f>IF(V169="","",VLOOKUP(V169,'シフト記号表（勤務時間帯）'!$C$6:$U$35,19,FALSE))</f>
        <v/>
      </c>
      <c r="W171" s="247" t="str">
        <f>IF(W169="","",VLOOKUP(W169,'シフト記号表（勤務時間帯）'!$C$6:$U$35,19,FALSE))</f>
        <v/>
      </c>
      <c r="X171" s="247" t="str">
        <f>IF(X169="","",VLOOKUP(X169,'シフト記号表（勤務時間帯）'!$C$6:$U$35,19,FALSE))</f>
        <v/>
      </c>
      <c r="Y171" s="248" t="str">
        <f>IF(Y169="","",VLOOKUP(Y169,'シフト記号表（勤務時間帯）'!$C$6:$U$35,19,FALSE))</f>
        <v/>
      </c>
      <c r="Z171" s="246" t="str">
        <f>IF(Z169="","",VLOOKUP(Z169,'シフト記号表（勤務時間帯）'!$C$6:$U$35,19,FALSE))</f>
        <v/>
      </c>
      <c r="AA171" s="247" t="str">
        <f>IF(AA169="","",VLOOKUP(AA169,'シフト記号表（勤務時間帯）'!$C$6:$U$35,19,FALSE))</f>
        <v/>
      </c>
      <c r="AB171" s="247" t="str">
        <f>IF(AB169="","",VLOOKUP(AB169,'シフト記号表（勤務時間帯）'!$C$6:$U$35,19,FALSE))</f>
        <v/>
      </c>
      <c r="AC171" s="247" t="str">
        <f>IF(AC169="","",VLOOKUP(AC169,'シフト記号表（勤務時間帯）'!$C$6:$U$35,19,FALSE))</f>
        <v/>
      </c>
      <c r="AD171" s="247" t="str">
        <f>IF(AD169="","",VLOOKUP(AD169,'シフト記号表（勤務時間帯）'!$C$6:$U$35,19,FALSE))</f>
        <v/>
      </c>
      <c r="AE171" s="247" t="str">
        <f>IF(AE169="","",VLOOKUP(AE169,'シフト記号表（勤務時間帯）'!$C$6:$U$35,19,FALSE))</f>
        <v/>
      </c>
      <c r="AF171" s="248" t="str">
        <f>IF(AF169="","",VLOOKUP(AF169,'シフト記号表（勤務時間帯）'!$C$6:$U$35,19,FALSE))</f>
        <v/>
      </c>
      <c r="AG171" s="246" t="str">
        <f>IF(AG169="","",VLOOKUP(AG169,'シフト記号表（勤務時間帯）'!$C$6:$U$35,19,FALSE))</f>
        <v/>
      </c>
      <c r="AH171" s="247" t="str">
        <f>IF(AH169="","",VLOOKUP(AH169,'シフト記号表（勤務時間帯）'!$C$6:$U$35,19,FALSE))</f>
        <v/>
      </c>
      <c r="AI171" s="247" t="str">
        <f>IF(AI169="","",VLOOKUP(AI169,'シフト記号表（勤務時間帯）'!$C$6:$U$35,19,FALSE))</f>
        <v/>
      </c>
      <c r="AJ171" s="247" t="str">
        <f>IF(AJ169="","",VLOOKUP(AJ169,'シフト記号表（勤務時間帯）'!$C$6:$U$35,19,FALSE))</f>
        <v/>
      </c>
      <c r="AK171" s="247" t="str">
        <f>IF(AK169="","",VLOOKUP(AK169,'シフト記号表（勤務時間帯）'!$C$6:$U$35,19,FALSE))</f>
        <v/>
      </c>
      <c r="AL171" s="247" t="str">
        <f>IF(AL169="","",VLOOKUP(AL169,'シフト記号表（勤務時間帯）'!$C$6:$U$35,19,FALSE))</f>
        <v/>
      </c>
      <c r="AM171" s="248" t="str">
        <f>IF(AM169="","",VLOOKUP(AM169,'シフト記号表（勤務時間帯）'!$C$6:$U$35,19,FALSE))</f>
        <v/>
      </c>
      <c r="AN171" s="246" t="str">
        <f>IF(AN169="","",VLOOKUP(AN169,'シフト記号表（勤務時間帯）'!$C$6:$U$35,19,FALSE))</f>
        <v/>
      </c>
      <c r="AO171" s="247" t="str">
        <f>IF(AO169="","",VLOOKUP(AO169,'シフト記号表（勤務時間帯）'!$C$6:$U$35,19,FALSE))</f>
        <v/>
      </c>
      <c r="AP171" s="247" t="str">
        <f>IF(AP169="","",VLOOKUP(AP169,'シフト記号表（勤務時間帯）'!$C$6:$U$35,19,FALSE))</f>
        <v/>
      </c>
      <c r="AQ171" s="247" t="str">
        <f>IF(AQ169="","",VLOOKUP(AQ169,'シフト記号表（勤務時間帯）'!$C$6:$U$35,19,FALSE))</f>
        <v/>
      </c>
      <c r="AR171" s="247" t="str">
        <f>IF(AR169="","",VLOOKUP(AR169,'シフト記号表（勤務時間帯）'!$C$6:$U$35,19,FALSE))</f>
        <v/>
      </c>
      <c r="AS171" s="247" t="str">
        <f>IF(AS169="","",VLOOKUP(AS169,'シフト記号表（勤務時間帯）'!$C$6:$U$35,19,FALSE))</f>
        <v/>
      </c>
      <c r="AT171" s="248" t="str">
        <f>IF(AT169="","",VLOOKUP(AT169,'シフト記号表（勤務時間帯）'!$C$6:$U$35,19,FALSE))</f>
        <v/>
      </c>
      <c r="AU171" s="246" t="str">
        <f>IF(AU169="","",VLOOKUP(AU169,'シフト記号表（勤務時間帯）'!$C$6:$U$35,19,FALSE))</f>
        <v/>
      </c>
      <c r="AV171" s="247" t="str">
        <f>IF(AV169="","",VLOOKUP(AV169,'シフト記号表（勤務時間帯）'!$C$6:$U$35,19,FALSE))</f>
        <v/>
      </c>
      <c r="AW171" s="247" t="str">
        <f>IF(AW169="","",VLOOKUP(AW169,'シフト記号表（勤務時間帯）'!$C$6:$U$35,19,FALSE))</f>
        <v/>
      </c>
      <c r="AX171" s="536">
        <f>IF($BB$3="４週",SUM(S171:AT171),IF($BB$3="暦月",SUM(S171:AW171),""))</f>
        <v>0</v>
      </c>
      <c r="AY171" s="537"/>
      <c r="AZ171" s="538">
        <f>IF($BB$3="４週",AX171/4,IF($BB$3="暦月",'通所型サービス（100名）'!AX171/('通所型サービス（100名）'!$BB$8/7),""))</f>
        <v>0</v>
      </c>
      <c r="BA171" s="539"/>
      <c r="BB171" s="581"/>
      <c r="BC171" s="556"/>
      <c r="BD171" s="556"/>
      <c r="BE171" s="556"/>
      <c r="BF171" s="557"/>
    </row>
    <row r="172" spans="2:58" ht="20.25" customHeight="1">
      <c r="B172" s="459">
        <f>B169+1</f>
        <v>51</v>
      </c>
      <c r="C172" s="540"/>
      <c r="D172" s="541"/>
      <c r="E172" s="542"/>
      <c r="F172" s="249"/>
      <c r="G172" s="549"/>
      <c r="H172" s="551"/>
      <c r="I172" s="475"/>
      <c r="J172" s="475"/>
      <c r="K172" s="476"/>
      <c r="L172" s="552"/>
      <c r="M172" s="553"/>
      <c r="N172" s="553"/>
      <c r="O172" s="554"/>
      <c r="P172" s="558" t="s">
        <v>137</v>
      </c>
      <c r="Q172" s="559"/>
      <c r="R172" s="560"/>
      <c r="S172" s="292"/>
      <c r="T172" s="293"/>
      <c r="U172" s="293"/>
      <c r="V172" s="293"/>
      <c r="W172" s="293"/>
      <c r="X172" s="293"/>
      <c r="Y172" s="294"/>
      <c r="Z172" s="292"/>
      <c r="AA172" s="293"/>
      <c r="AB172" s="293"/>
      <c r="AC172" s="293"/>
      <c r="AD172" s="293"/>
      <c r="AE172" s="293"/>
      <c r="AF172" s="294"/>
      <c r="AG172" s="292"/>
      <c r="AH172" s="293"/>
      <c r="AI172" s="293"/>
      <c r="AJ172" s="293"/>
      <c r="AK172" s="293"/>
      <c r="AL172" s="293"/>
      <c r="AM172" s="294"/>
      <c r="AN172" s="292"/>
      <c r="AO172" s="293"/>
      <c r="AP172" s="293"/>
      <c r="AQ172" s="293"/>
      <c r="AR172" s="293"/>
      <c r="AS172" s="293"/>
      <c r="AT172" s="294"/>
      <c r="AU172" s="292"/>
      <c r="AV172" s="293"/>
      <c r="AW172" s="293"/>
      <c r="AX172" s="624"/>
      <c r="AY172" s="625"/>
      <c r="AZ172" s="626"/>
      <c r="BA172" s="627"/>
      <c r="BB172" s="579"/>
      <c r="BC172" s="553"/>
      <c r="BD172" s="553"/>
      <c r="BE172" s="553"/>
      <c r="BF172" s="554"/>
    </row>
    <row r="173" spans="2:58" ht="20.25" customHeight="1">
      <c r="B173" s="459"/>
      <c r="C173" s="543"/>
      <c r="D173" s="544"/>
      <c r="E173" s="545"/>
      <c r="F173" s="241"/>
      <c r="G173" s="470"/>
      <c r="H173" s="474"/>
      <c r="I173" s="475"/>
      <c r="J173" s="475"/>
      <c r="K173" s="476"/>
      <c r="L173" s="480"/>
      <c r="M173" s="481"/>
      <c r="N173" s="481"/>
      <c r="O173" s="482"/>
      <c r="P173" s="526" t="s">
        <v>138</v>
      </c>
      <c r="Q173" s="527"/>
      <c r="R173" s="528"/>
      <c r="S173" s="242" t="str">
        <f>IF(S172="","",VLOOKUP(S172,'シフト記号表（勤務時間帯）'!$C$6:$K$35,9,FALSE))</f>
        <v/>
      </c>
      <c r="T173" s="243" t="str">
        <f>IF(T172="","",VLOOKUP(T172,'シフト記号表（勤務時間帯）'!$C$6:$K$35,9,FALSE))</f>
        <v/>
      </c>
      <c r="U173" s="243" t="str">
        <f>IF(U172="","",VLOOKUP(U172,'シフト記号表（勤務時間帯）'!$C$6:$K$35,9,FALSE))</f>
        <v/>
      </c>
      <c r="V173" s="243" t="str">
        <f>IF(V172="","",VLOOKUP(V172,'シフト記号表（勤務時間帯）'!$C$6:$K$35,9,FALSE))</f>
        <v/>
      </c>
      <c r="W173" s="243" t="str">
        <f>IF(W172="","",VLOOKUP(W172,'シフト記号表（勤務時間帯）'!$C$6:$K$35,9,FALSE))</f>
        <v/>
      </c>
      <c r="X173" s="243" t="str">
        <f>IF(X172="","",VLOOKUP(X172,'シフト記号表（勤務時間帯）'!$C$6:$K$35,9,FALSE))</f>
        <v/>
      </c>
      <c r="Y173" s="244" t="str">
        <f>IF(Y172="","",VLOOKUP(Y172,'シフト記号表（勤務時間帯）'!$C$6:$K$35,9,FALSE))</f>
        <v/>
      </c>
      <c r="Z173" s="242" t="str">
        <f>IF(Z172="","",VLOOKUP(Z172,'シフト記号表（勤務時間帯）'!$C$6:$K$35,9,FALSE))</f>
        <v/>
      </c>
      <c r="AA173" s="243" t="str">
        <f>IF(AA172="","",VLOOKUP(AA172,'シフト記号表（勤務時間帯）'!$C$6:$K$35,9,FALSE))</f>
        <v/>
      </c>
      <c r="AB173" s="243" t="str">
        <f>IF(AB172="","",VLOOKUP(AB172,'シフト記号表（勤務時間帯）'!$C$6:$K$35,9,FALSE))</f>
        <v/>
      </c>
      <c r="AC173" s="243" t="str">
        <f>IF(AC172="","",VLOOKUP(AC172,'シフト記号表（勤務時間帯）'!$C$6:$K$35,9,FALSE))</f>
        <v/>
      </c>
      <c r="AD173" s="243" t="str">
        <f>IF(AD172="","",VLOOKUP(AD172,'シフト記号表（勤務時間帯）'!$C$6:$K$35,9,FALSE))</f>
        <v/>
      </c>
      <c r="AE173" s="243" t="str">
        <f>IF(AE172="","",VLOOKUP(AE172,'シフト記号表（勤務時間帯）'!$C$6:$K$35,9,FALSE))</f>
        <v/>
      </c>
      <c r="AF173" s="244" t="str">
        <f>IF(AF172="","",VLOOKUP(AF172,'シフト記号表（勤務時間帯）'!$C$6:$K$35,9,FALSE))</f>
        <v/>
      </c>
      <c r="AG173" s="242" t="str">
        <f>IF(AG172="","",VLOOKUP(AG172,'シフト記号表（勤務時間帯）'!$C$6:$K$35,9,FALSE))</f>
        <v/>
      </c>
      <c r="AH173" s="243" t="str">
        <f>IF(AH172="","",VLOOKUP(AH172,'シフト記号表（勤務時間帯）'!$C$6:$K$35,9,FALSE))</f>
        <v/>
      </c>
      <c r="AI173" s="243" t="str">
        <f>IF(AI172="","",VLOOKUP(AI172,'シフト記号表（勤務時間帯）'!$C$6:$K$35,9,FALSE))</f>
        <v/>
      </c>
      <c r="AJ173" s="243" t="str">
        <f>IF(AJ172="","",VLOOKUP(AJ172,'シフト記号表（勤務時間帯）'!$C$6:$K$35,9,FALSE))</f>
        <v/>
      </c>
      <c r="AK173" s="243" t="str">
        <f>IF(AK172="","",VLOOKUP(AK172,'シフト記号表（勤務時間帯）'!$C$6:$K$35,9,FALSE))</f>
        <v/>
      </c>
      <c r="AL173" s="243" t="str">
        <f>IF(AL172="","",VLOOKUP(AL172,'シフト記号表（勤務時間帯）'!$C$6:$K$35,9,FALSE))</f>
        <v/>
      </c>
      <c r="AM173" s="244" t="str">
        <f>IF(AM172="","",VLOOKUP(AM172,'シフト記号表（勤務時間帯）'!$C$6:$K$35,9,FALSE))</f>
        <v/>
      </c>
      <c r="AN173" s="242" t="str">
        <f>IF(AN172="","",VLOOKUP(AN172,'シフト記号表（勤務時間帯）'!$C$6:$K$35,9,FALSE))</f>
        <v/>
      </c>
      <c r="AO173" s="243" t="str">
        <f>IF(AO172="","",VLOOKUP(AO172,'シフト記号表（勤務時間帯）'!$C$6:$K$35,9,FALSE))</f>
        <v/>
      </c>
      <c r="AP173" s="243" t="str">
        <f>IF(AP172="","",VLOOKUP(AP172,'シフト記号表（勤務時間帯）'!$C$6:$K$35,9,FALSE))</f>
        <v/>
      </c>
      <c r="AQ173" s="243" t="str">
        <f>IF(AQ172="","",VLOOKUP(AQ172,'シフト記号表（勤務時間帯）'!$C$6:$K$35,9,FALSE))</f>
        <v/>
      </c>
      <c r="AR173" s="243" t="str">
        <f>IF(AR172="","",VLOOKUP(AR172,'シフト記号表（勤務時間帯）'!$C$6:$K$35,9,FALSE))</f>
        <v/>
      </c>
      <c r="AS173" s="243" t="str">
        <f>IF(AS172="","",VLOOKUP(AS172,'シフト記号表（勤務時間帯）'!$C$6:$K$35,9,FALSE))</f>
        <v/>
      </c>
      <c r="AT173" s="244" t="str">
        <f>IF(AT172="","",VLOOKUP(AT172,'シフト記号表（勤務時間帯）'!$C$6:$K$35,9,FALSE))</f>
        <v/>
      </c>
      <c r="AU173" s="242" t="str">
        <f>IF(AU172="","",VLOOKUP(AU172,'シフト記号表（勤務時間帯）'!$C$6:$K$35,9,FALSE))</f>
        <v/>
      </c>
      <c r="AV173" s="243" t="str">
        <f>IF(AV172="","",VLOOKUP(AV172,'シフト記号表（勤務時間帯）'!$C$6:$K$35,9,FALSE))</f>
        <v/>
      </c>
      <c r="AW173" s="243" t="str">
        <f>IF(AW172="","",VLOOKUP(AW172,'シフト記号表（勤務時間帯）'!$C$6:$K$35,9,FALSE))</f>
        <v/>
      </c>
      <c r="AX173" s="529">
        <f>IF($BB$3="４週",SUM(S173:AT173),IF($BB$3="暦月",SUM(S173:AW173),""))</f>
        <v>0</v>
      </c>
      <c r="AY173" s="530"/>
      <c r="AZ173" s="531">
        <f>IF($BB$3="４週",AX173/4,IF($BB$3="暦月",'通所型サービス（100名）'!AX173/('通所型サービス（100名）'!$BB$8/7),""))</f>
        <v>0</v>
      </c>
      <c r="BA173" s="532"/>
      <c r="BB173" s="580"/>
      <c r="BC173" s="481"/>
      <c r="BD173" s="481"/>
      <c r="BE173" s="481"/>
      <c r="BF173" s="482"/>
    </row>
    <row r="174" spans="2:58" ht="20.25" customHeight="1">
      <c r="B174" s="459"/>
      <c r="C174" s="546"/>
      <c r="D174" s="547"/>
      <c r="E174" s="548"/>
      <c r="F174" s="295">
        <f>C172</f>
        <v>0</v>
      </c>
      <c r="G174" s="550"/>
      <c r="H174" s="474"/>
      <c r="I174" s="475"/>
      <c r="J174" s="475"/>
      <c r="K174" s="476"/>
      <c r="L174" s="555"/>
      <c r="M174" s="556"/>
      <c r="N174" s="556"/>
      <c r="O174" s="557"/>
      <c r="P174" s="533" t="s">
        <v>139</v>
      </c>
      <c r="Q174" s="534"/>
      <c r="R174" s="535"/>
      <c r="S174" s="246" t="str">
        <f>IF(S172="","",VLOOKUP(S172,'シフト記号表（勤務時間帯）'!$C$6:$U$35,19,FALSE))</f>
        <v/>
      </c>
      <c r="T174" s="247" t="str">
        <f>IF(T172="","",VLOOKUP(T172,'シフト記号表（勤務時間帯）'!$C$6:$U$35,19,FALSE))</f>
        <v/>
      </c>
      <c r="U174" s="247" t="str">
        <f>IF(U172="","",VLOOKUP(U172,'シフト記号表（勤務時間帯）'!$C$6:$U$35,19,FALSE))</f>
        <v/>
      </c>
      <c r="V174" s="247" t="str">
        <f>IF(V172="","",VLOOKUP(V172,'シフト記号表（勤務時間帯）'!$C$6:$U$35,19,FALSE))</f>
        <v/>
      </c>
      <c r="W174" s="247" t="str">
        <f>IF(W172="","",VLOOKUP(W172,'シフト記号表（勤務時間帯）'!$C$6:$U$35,19,FALSE))</f>
        <v/>
      </c>
      <c r="X174" s="247" t="str">
        <f>IF(X172="","",VLOOKUP(X172,'シフト記号表（勤務時間帯）'!$C$6:$U$35,19,FALSE))</f>
        <v/>
      </c>
      <c r="Y174" s="248" t="str">
        <f>IF(Y172="","",VLOOKUP(Y172,'シフト記号表（勤務時間帯）'!$C$6:$U$35,19,FALSE))</f>
        <v/>
      </c>
      <c r="Z174" s="246" t="str">
        <f>IF(Z172="","",VLOOKUP(Z172,'シフト記号表（勤務時間帯）'!$C$6:$U$35,19,FALSE))</f>
        <v/>
      </c>
      <c r="AA174" s="247" t="str">
        <f>IF(AA172="","",VLOOKUP(AA172,'シフト記号表（勤務時間帯）'!$C$6:$U$35,19,FALSE))</f>
        <v/>
      </c>
      <c r="AB174" s="247" t="str">
        <f>IF(AB172="","",VLOOKUP(AB172,'シフト記号表（勤務時間帯）'!$C$6:$U$35,19,FALSE))</f>
        <v/>
      </c>
      <c r="AC174" s="247" t="str">
        <f>IF(AC172="","",VLOOKUP(AC172,'シフト記号表（勤務時間帯）'!$C$6:$U$35,19,FALSE))</f>
        <v/>
      </c>
      <c r="AD174" s="247" t="str">
        <f>IF(AD172="","",VLOOKUP(AD172,'シフト記号表（勤務時間帯）'!$C$6:$U$35,19,FALSE))</f>
        <v/>
      </c>
      <c r="AE174" s="247" t="str">
        <f>IF(AE172="","",VLOOKUP(AE172,'シフト記号表（勤務時間帯）'!$C$6:$U$35,19,FALSE))</f>
        <v/>
      </c>
      <c r="AF174" s="248" t="str">
        <f>IF(AF172="","",VLOOKUP(AF172,'シフト記号表（勤務時間帯）'!$C$6:$U$35,19,FALSE))</f>
        <v/>
      </c>
      <c r="AG174" s="246" t="str">
        <f>IF(AG172="","",VLOOKUP(AG172,'シフト記号表（勤務時間帯）'!$C$6:$U$35,19,FALSE))</f>
        <v/>
      </c>
      <c r="AH174" s="247" t="str">
        <f>IF(AH172="","",VLOOKUP(AH172,'シフト記号表（勤務時間帯）'!$C$6:$U$35,19,FALSE))</f>
        <v/>
      </c>
      <c r="AI174" s="247" t="str">
        <f>IF(AI172="","",VLOOKUP(AI172,'シフト記号表（勤務時間帯）'!$C$6:$U$35,19,FALSE))</f>
        <v/>
      </c>
      <c r="AJ174" s="247" t="str">
        <f>IF(AJ172="","",VLOOKUP(AJ172,'シフト記号表（勤務時間帯）'!$C$6:$U$35,19,FALSE))</f>
        <v/>
      </c>
      <c r="AK174" s="247" t="str">
        <f>IF(AK172="","",VLOOKUP(AK172,'シフト記号表（勤務時間帯）'!$C$6:$U$35,19,FALSE))</f>
        <v/>
      </c>
      <c r="AL174" s="247" t="str">
        <f>IF(AL172="","",VLOOKUP(AL172,'シフト記号表（勤務時間帯）'!$C$6:$U$35,19,FALSE))</f>
        <v/>
      </c>
      <c r="AM174" s="248" t="str">
        <f>IF(AM172="","",VLOOKUP(AM172,'シフト記号表（勤務時間帯）'!$C$6:$U$35,19,FALSE))</f>
        <v/>
      </c>
      <c r="AN174" s="246" t="str">
        <f>IF(AN172="","",VLOOKUP(AN172,'シフト記号表（勤務時間帯）'!$C$6:$U$35,19,FALSE))</f>
        <v/>
      </c>
      <c r="AO174" s="247" t="str">
        <f>IF(AO172="","",VLOOKUP(AO172,'シフト記号表（勤務時間帯）'!$C$6:$U$35,19,FALSE))</f>
        <v/>
      </c>
      <c r="AP174" s="247" t="str">
        <f>IF(AP172="","",VLOOKUP(AP172,'シフト記号表（勤務時間帯）'!$C$6:$U$35,19,FALSE))</f>
        <v/>
      </c>
      <c r="AQ174" s="247" t="str">
        <f>IF(AQ172="","",VLOOKUP(AQ172,'シフト記号表（勤務時間帯）'!$C$6:$U$35,19,FALSE))</f>
        <v/>
      </c>
      <c r="AR174" s="247" t="str">
        <f>IF(AR172="","",VLOOKUP(AR172,'シフト記号表（勤務時間帯）'!$C$6:$U$35,19,FALSE))</f>
        <v/>
      </c>
      <c r="AS174" s="247" t="str">
        <f>IF(AS172="","",VLOOKUP(AS172,'シフト記号表（勤務時間帯）'!$C$6:$U$35,19,FALSE))</f>
        <v/>
      </c>
      <c r="AT174" s="248" t="str">
        <f>IF(AT172="","",VLOOKUP(AT172,'シフト記号表（勤務時間帯）'!$C$6:$U$35,19,FALSE))</f>
        <v/>
      </c>
      <c r="AU174" s="246" t="str">
        <f>IF(AU172="","",VLOOKUP(AU172,'シフト記号表（勤務時間帯）'!$C$6:$U$35,19,FALSE))</f>
        <v/>
      </c>
      <c r="AV174" s="247" t="str">
        <f>IF(AV172="","",VLOOKUP(AV172,'シフト記号表（勤務時間帯）'!$C$6:$U$35,19,FALSE))</f>
        <v/>
      </c>
      <c r="AW174" s="247" t="str">
        <f>IF(AW172="","",VLOOKUP(AW172,'シフト記号表（勤務時間帯）'!$C$6:$U$35,19,FALSE))</f>
        <v/>
      </c>
      <c r="AX174" s="536">
        <f>IF($BB$3="４週",SUM(S174:AT174),IF($BB$3="暦月",SUM(S174:AW174),""))</f>
        <v>0</v>
      </c>
      <c r="AY174" s="537"/>
      <c r="AZ174" s="538">
        <f>IF($BB$3="４週",AX174/4,IF($BB$3="暦月",'通所型サービス（100名）'!AX174/('通所型サービス（100名）'!$BB$8/7),""))</f>
        <v>0</v>
      </c>
      <c r="BA174" s="539"/>
      <c r="BB174" s="581"/>
      <c r="BC174" s="556"/>
      <c r="BD174" s="556"/>
      <c r="BE174" s="556"/>
      <c r="BF174" s="557"/>
    </row>
    <row r="175" spans="2:58" ht="20.25" customHeight="1">
      <c r="B175" s="459">
        <f>B172+1</f>
        <v>52</v>
      </c>
      <c r="C175" s="540"/>
      <c r="D175" s="541"/>
      <c r="E175" s="542"/>
      <c r="F175" s="249"/>
      <c r="G175" s="549"/>
      <c r="H175" s="551"/>
      <c r="I175" s="475"/>
      <c r="J175" s="475"/>
      <c r="K175" s="476"/>
      <c r="L175" s="552"/>
      <c r="M175" s="553"/>
      <c r="N175" s="553"/>
      <c r="O175" s="554"/>
      <c r="P175" s="558" t="s">
        <v>137</v>
      </c>
      <c r="Q175" s="559"/>
      <c r="R175" s="560"/>
      <c r="S175" s="292"/>
      <c r="T175" s="293"/>
      <c r="U175" s="293"/>
      <c r="V175" s="293"/>
      <c r="W175" s="293"/>
      <c r="X175" s="293"/>
      <c r="Y175" s="294"/>
      <c r="Z175" s="292"/>
      <c r="AA175" s="293"/>
      <c r="AB175" s="293"/>
      <c r="AC175" s="293"/>
      <c r="AD175" s="293"/>
      <c r="AE175" s="293"/>
      <c r="AF175" s="294"/>
      <c r="AG175" s="292"/>
      <c r="AH175" s="293"/>
      <c r="AI175" s="293"/>
      <c r="AJ175" s="293"/>
      <c r="AK175" s="293"/>
      <c r="AL175" s="293"/>
      <c r="AM175" s="294"/>
      <c r="AN175" s="292"/>
      <c r="AO175" s="293"/>
      <c r="AP175" s="293"/>
      <c r="AQ175" s="293"/>
      <c r="AR175" s="293"/>
      <c r="AS175" s="293"/>
      <c r="AT175" s="294"/>
      <c r="AU175" s="292"/>
      <c r="AV175" s="293"/>
      <c r="AW175" s="293"/>
      <c r="AX175" s="624"/>
      <c r="AY175" s="625"/>
      <c r="AZ175" s="626"/>
      <c r="BA175" s="627"/>
      <c r="BB175" s="579"/>
      <c r="BC175" s="553"/>
      <c r="BD175" s="553"/>
      <c r="BE175" s="553"/>
      <c r="BF175" s="554"/>
    </row>
    <row r="176" spans="2:58" ht="20.25" customHeight="1">
      <c r="B176" s="459"/>
      <c r="C176" s="543"/>
      <c r="D176" s="544"/>
      <c r="E176" s="545"/>
      <c r="F176" s="241"/>
      <c r="G176" s="470"/>
      <c r="H176" s="474"/>
      <c r="I176" s="475"/>
      <c r="J176" s="475"/>
      <c r="K176" s="476"/>
      <c r="L176" s="480"/>
      <c r="M176" s="481"/>
      <c r="N176" s="481"/>
      <c r="O176" s="482"/>
      <c r="P176" s="526" t="s">
        <v>138</v>
      </c>
      <c r="Q176" s="527"/>
      <c r="R176" s="528"/>
      <c r="S176" s="242" t="str">
        <f>IF(S175="","",VLOOKUP(S175,'シフト記号表（勤務時間帯）'!$C$6:$K$35,9,FALSE))</f>
        <v/>
      </c>
      <c r="T176" s="243" t="str">
        <f>IF(T175="","",VLOOKUP(T175,'シフト記号表（勤務時間帯）'!$C$6:$K$35,9,FALSE))</f>
        <v/>
      </c>
      <c r="U176" s="243" t="str">
        <f>IF(U175="","",VLOOKUP(U175,'シフト記号表（勤務時間帯）'!$C$6:$K$35,9,FALSE))</f>
        <v/>
      </c>
      <c r="V176" s="243" t="str">
        <f>IF(V175="","",VLOOKUP(V175,'シフト記号表（勤務時間帯）'!$C$6:$K$35,9,FALSE))</f>
        <v/>
      </c>
      <c r="W176" s="243" t="str">
        <f>IF(W175="","",VLOOKUP(W175,'シフト記号表（勤務時間帯）'!$C$6:$K$35,9,FALSE))</f>
        <v/>
      </c>
      <c r="X176" s="243" t="str">
        <f>IF(X175="","",VLOOKUP(X175,'シフト記号表（勤務時間帯）'!$C$6:$K$35,9,FALSE))</f>
        <v/>
      </c>
      <c r="Y176" s="244" t="str">
        <f>IF(Y175="","",VLOOKUP(Y175,'シフト記号表（勤務時間帯）'!$C$6:$K$35,9,FALSE))</f>
        <v/>
      </c>
      <c r="Z176" s="242" t="str">
        <f>IF(Z175="","",VLOOKUP(Z175,'シフト記号表（勤務時間帯）'!$C$6:$K$35,9,FALSE))</f>
        <v/>
      </c>
      <c r="AA176" s="243" t="str">
        <f>IF(AA175="","",VLOOKUP(AA175,'シフト記号表（勤務時間帯）'!$C$6:$K$35,9,FALSE))</f>
        <v/>
      </c>
      <c r="AB176" s="243" t="str">
        <f>IF(AB175="","",VLOOKUP(AB175,'シフト記号表（勤務時間帯）'!$C$6:$K$35,9,FALSE))</f>
        <v/>
      </c>
      <c r="AC176" s="243" t="str">
        <f>IF(AC175="","",VLOOKUP(AC175,'シフト記号表（勤務時間帯）'!$C$6:$K$35,9,FALSE))</f>
        <v/>
      </c>
      <c r="AD176" s="243" t="str">
        <f>IF(AD175="","",VLOOKUP(AD175,'シフト記号表（勤務時間帯）'!$C$6:$K$35,9,FALSE))</f>
        <v/>
      </c>
      <c r="AE176" s="243" t="str">
        <f>IF(AE175="","",VLOOKUP(AE175,'シフト記号表（勤務時間帯）'!$C$6:$K$35,9,FALSE))</f>
        <v/>
      </c>
      <c r="AF176" s="244" t="str">
        <f>IF(AF175="","",VLOOKUP(AF175,'シフト記号表（勤務時間帯）'!$C$6:$K$35,9,FALSE))</f>
        <v/>
      </c>
      <c r="AG176" s="242" t="str">
        <f>IF(AG175="","",VLOOKUP(AG175,'シフト記号表（勤務時間帯）'!$C$6:$K$35,9,FALSE))</f>
        <v/>
      </c>
      <c r="AH176" s="243" t="str">
        <f>IF(AH175="","",VLOOKUP(AH175,'シフト記号表（勤務時間帯）'!$C$6:$K$35,9,FALSE))</f>
        <v/>
      </c>
      <c r="AI176" s="243" t="str">
        <f>IF(AI175="","",VLOOKUP(AI175,'シフト記号表（勤務時間帯）'!$C$6:$K$35,9,FALSE))</f>
        <v/>
      </c>
      <c r="AJ176" s="243" t="str">
        <f>IF(AJ175="","",VLOOKUP(AJ175,'シフト記号表（勤務時間帯）'!$C$6:$K$35,9,FALSE))</f>
        <v/>
      </c>
      <c r="AK176" s="243" t="str">
        <f>IF(AK175="","",VLOOKUP(AK175,'シフト記号表（勤務時間帯）'!$C$6:$K$35,9,FALSE))</f>
        <v/>
      </c>
      <c r="AL176" s="243" t="str">
        <f>IF(AL175="","",VLOOKUP(AL175,'シフト記号表（勤務時間帯）'!$C$6:$K$35,9,FALSE))</f>
        <v/>
      </c>
      <c r="AM176" s="244" t="str">
        <f>IF(AM175="","",VLOOKUP(AM175,'シフト記号表（勤務時間帯）'!$C$6:$K$35,9,FALSE))</f>
        <v/>
      </c>
      <c r="AN176" s="242" t="str">
        <f>IF(AN175="","",VLOOKUP(AN175,'シフト記号表（勤務時間帯）'!$C$6:$K$35,9,FALSE))</f>
        <v/>
      </c>
      <c r="AO176" s="243" t="str">
        <f>IF(AO175="","",VLOOKUP(AO175,'シフト記号表（勤務時間帯）'!$C$6:$K$35,9,FALSE))</f>
        <v/>
      </c>
      <c r="AP176" s="243" t="str">
        <f>IF(AP175="","",VLOOKUP(AP175,'シフト記号表（勤務時間帯）'!$C$6:$K$35,9,FALSE))</f>
        <v/>
      </c>
      <c r="AQ176" s="243" t="str">
        <f>IF(AQ175="","",VLOOKUP(AQ175,'シフト記号表（勤務時間帯）'!$C$6:$K$35,9,FALSE))</f>
        <v/>
      </c>
      <c r="AR176" s="243" t="str">
        <f>IF(AR175="","",VLOOKUP(AR175,'シフト記号表（勤務時間帯）'!$C$6:$K$35,9,FALSE))</f>
        <v/>
      </c>
      <c r="AS176" s="243" t="str">
        <f>IF(AS175="","",VLOOKUP(AS175,'シフト記号表（勤務時間帯）'!$C$6:$K$35,9,FALSE))</f>
        <v/>
      </c>
      <c r="AT176" s="244" t="str">
        <f>IF(AT175="","",VLOOKUP(AT175,'シフト記号表（勤務時間帯）'!$C$6:$K$35,9,FALSE))</f>
        <v/>
      </c>
      <c r="AU176" s="242" t="str">
        <f>IF(AU175="","",VLOOKUP(AU175,'シフト記号表（勤務時間帯）'!$C$6:$K$35,9,FALSE))</f>
        <v/>
      </c>
      <c r="AV176" s="243" t="str">
        <f>IF(AV175="","",VLOOKUP(AV175,'シフト記号表（勤務時間帯）'!$C$6:$K$35,9,FALSE))</f>
        <v/>
      </c>
      <c r="AW176" s="243" t="str">
        <f>IF(AW175="","",VLOOKUP(AW175,'シフト記号表（勤務時間帯）'!$C$6:$K$35,9,FALSE))</f>
        <v/>
      </c>
      <c r="AX176" s="529">
        <f>IF($BB$3="４週",SUM(S176:AT176),IF($BB$3="暦月",SUM(S176:AW176),""))</f>
        <v>0</v>
      </c>
      <c r="AY176" s="530"/>
      <c r="AZ176" s="531">
        <f>IF($BB$3="４週",AX176/4,IF($BB$3="暦月",'通所型サービス（100名）'!AX176/('通所型サービス（100名）'!$BB$8/7),""))</f>
        <v>0</v>
      </c>
      <c r="BA176" s="532"/>
      <c r="BB176" s="580"/>
      <c r="BC176" s="481"/>
      <c r="BD176" s="481"/>
      <c r="BE176" s="481"/>
      <c r="BF176" s="482"/>
    </row>
    <row r="177" spans="2:58" ht="20.25" customHeight="1">
      <c r="B177" s="459"/>
      <c r="C177" s="546"/>
      <c r="D177" s="547"/>
      <c r="E177" s="548"/>
      <c r="F177" s="295">
        <f>C175</f>
        <v>0</v>
      </c>
      <c r="G177" s="550"/>
      <c r="H177" s="474"/>
      <c r="I177" s="475"/>
      <c r="J177" s="475"/>
      <c r="K177" s="476"/>
      <c r="L177" s="555"/>
      <c r="M177" s="556"/>
      <c r="N177" s="556"/>
      <c r="O177" s="557"/>
      <c r="P177" s="533" t="s">
        <v>139</v>
      </c>
      <c r="Q177" s="534"/>
      <c r="R177" s="535"/>
      <c r="S177" s="246" t="str">
        <f>IF(S175="","",VLOOKUP(S175,'シフト記号表（勤務時間帯）'!$C$6:$U$35,19,FALSE))</f>
        <v/>
      </c>
      <c r="T177" s="247" t="str">
        <f>IF(T175="","",VLOOKUP(T175,'シフト記号表（勤務時間帯）'!$C$6:$U$35,19,FALSE))</f>
        <v/>
      </c>
      <c r="U177" s="247" t="str">
        <f>IF(U175="","",VLOOKUP(U175,'シフト記号表（勤務時間帯）'!$C$6:$U$35,19,FALSE))</f>
        <v/>
      </c>
      <c r="V177" s="247" t="str">
        <f>IF(V175="","",VLOOKUP(V175,'シフト記号表（勤務時間帯）'!$C$6:$U$35,19,FALSE))</f>
        <v/>
      </c>
      <c r="W177" s="247" t="str">
        <f>IF(W175="","",VLOOKUP(W175,'シフト記号表（勤務時間帯）'!$C$6:$U$35,19,FALSE))</f>
        <v/>
      </c>
      <c r="X177" s="247" t="str">
        <f>IF(X175="","",VLOOKUP(X175,'シフト記号表（勤務時間帯）'!$C$6:$U$35,19,FALSE))</f>
        <v/>
      </c>
      <c r="Y177" s="248" t="str">
        <f>IF(Y175="","",VLOOKUP(Y175,'シフト記号表（勤務時間帯）'!$C$6:$U$35,19,FALSE))</f>
        <v/>
      </c>
      <c r="Z177" s="246" t="str">
        <f>IF(Z175="","",VLOOKUP(Z175,'シフト記号表（勤務時間帯）'!$C$6:$U$35,19,FALSE))</f>
        <v/>
      </c>
      <c r="AA177" s="247" t="str">
        <f>IF(AA175="","",VLOOKUP(AA175,'シフト記号表（勤務時間帯）'!$C$6:$U$35,19,FALSE))</f>
        <v/>
      </c>
      <c r="AB177" s="247" t="str">
        <f>IF(AB175="","",VLOOKUP(AB175,'シフト記号表（勤務時間帯）'!$C$6:$U$35,19,FALSE))</f>
        <v/>
      </c>
      <c r="AC177" s="247" t="str">
        <f>IF(AC175="","",VLOOKUP(AC175,'シフト記号表（勤務時間帯）'!$C$6:$U$35,19,FALSE))</f>
        <v/>
      </c>
      <c r="AD177" s="247" t="str">
        <f>IF(AD175="","",VLOOKUP(AD175,'シフト記号表（勤務時間帯）'!$C$6:$U$35,19,FALSE))</f>
        <v/>
      </c>
      <c r="AE177" s="247" t="str">
        <f>IF(AE175="","",VLOOKUP(AE175,'シフト記号表（勤務時間帯）'!$C$6:$U$35,19,FALSE))</f>
        <v/>
      </c>
      <c r="AF177" s="248" t="str">
        <f>IF(AF175="","",VLOOKUP(AF175,'シフト記号表（勤務時間帯）'!$C$6:$U$35,19,FALSE))</f>
        <v/>
      </c>
      <c r="AG177" s="246" t="str">
        <f>IF(AG175="","",VLOOKUP(AG175,'シフト記号表（勤務時間帯）'!$C$6:$U$35,19,FALSE))</f>
        <v/>
      </c>
      <c r="AH177" s="247" t="str">
        <f>IF(AH175="","",VLOOKUP(AH175,'シフト記号表（勤務時間帯）'!$C$6:$U$35,19,FALSE))</f>
        <v/>
      </c>
      <c r="AI177" s="247" t="str">
        <f>IF(AI175="","",VLOOKUP(AI175,'シフト記号表（勤務時間帯）'!$C$6:$U$35,19,FALSE))</f>
        <v/>
      </c>
      <c r="AJ177" s="247" t="str">
        <f>IF(AJ175="","",VLOOKUP(AJ175,'シフト記号表（勤務時間帯）'!$C$6:$U$35,19,FALSE))</f>
        <v/>
      </c>
      <c r="AK177" s="247" t="str">
        <f>IF(AK175="","",VLOOKUP(AK175,'シフト記号表（勤務時間帯）'!$C$6:$U$35,19,FALSE))</f>
        <v/>
      </c>
      <c r="AL177" s="247" t="str">
        <f>IF(AL175="","",VLOOKUP(AL175,'シフト記号表（勤務時間帯）'!$C$6:$U$35,19,FALSE))</f>
        <v/>
      </c>
      <c r="AM177" s="248" t="str">
        <f>IF(AM175="","",VLOOKUP(AM175,'シフト記号表（勤務時間帯）'!$C$6:$U$35,19,FALSE))</f>
        <v/>
      </c>
      <c r="AN177" s="246" t="str">
        <f>IF(AN175="","",VLOOKUP(AN175,'シフト記号表（勤務時間帯）'!$C$6:$U$35,19,FALSE))</f>
        <v/>
      </c>
      <c r="AO177" s="247" t="str">
        <f>IF(AO175="","",VLOOKUP(AO175,'シフト記号表（勤務時間帯）'!$C$6:$U$35,19,FALSE))</f>
        <v/>
      </c>
      <c r="AP177" s="247" t="str">
        <f>IF(AP175="","",VLOOKUP(AP175,'シフト記号表（勤務時間帯）'!$C$6:$U$35,19,FALSE))</f>
        <v/>
      </c>
      <c r="AQ177" s="247" t="str">
        <f>IF(AQ175="","",VLOOKUP(AQ175,'シフト記号表（勤務時間帯）'!$C$6:$U$35,19,FALSE))</f>
        <v/>
      </c>
      <c r="AR177" s="247" t="str">
        <f>IF(AR175="","",VLOOKUP(AR175,'シフト記号表（勤務時間帯）'!$C$6:$U$35,19,FALSE))</f>
        <v/>
      </c>
      <c r="AS177" s="247" t="str">
        <f>IF(AS175="","",VLOOKUP(AS175,'シフト記号表（勤務時間帯）'!$C$6:$U$35,19,FALSE))</f>
        <v/>
      </c>
      <c r="AT177" s="248" t="str">
        <f>IF(AT175="","",VLOOKUP(AT175,'シフト記号表（勤務時間帯）'!$C$6:$U$35,19,FALSE))</f>
        <v/>
      </c>
      <c r="AU177" s="246" t="str">
        <f>IF(AU175="","",VLOOKUP(AU175,'シフト記号表（勤務時間帯）'!$C$6:$U$35,19,FALSE))</f>
        <v/>
      </c>
      <c r="AV177" s="247" t="str">
        <f>IF(AV175="","",VLOOKUP(AV175,'シフト記号表（勤務時間帯）'!$C$6:$U$35,19,FALSE))</f>
        <v/>
      </c>
      <c r="AW177" s="247" t="str">
        <f>IF(AW175="","",VLOOKUP(AW175,'シフト記号表（勤務時間帯）'!$C$6:$U$35,19,FALSE))</f>
        <v/>
      </c>
      <c r="AX177" s="536">
        <f>IF($BB$3="４週",SUM(S177:AT177),IF($BB$3="暦月",SUM(S177:AW177),""))</f>
        <v>0</v>
      </c>
      <c r="AY177" s="537"/>
      <c r="AZ177" s="538">
        <f>IF($BB$3="４週",AX177/4,IF($BB$3="暦月",'通所型サービス（100名）'!AX177/('通所型サービス（100名）'!$BB$8/7),""))</f>
        <v>0</v>
      </c>
      <c r="BA177" s="539"/>
      <c r="BB177" s="581"/>
      <c r="BC177" s="556"/>
      <c r="BD177" s="556"/>
      <c r="BE177" s="556"/>
      <c r="BF177" s="557"/>
    </row>
    <row r="178" spans="2:58" ht="20.25" customHeight="1">
      <c r="B178" s="459">
        <f>B175+1</f>
        <v>53</v>
      </c>
      <c r="C178" s="540"/>
      <c r="D178" s="541"/>
      <c r="E178" s="542"/>
      <c r="F178" s="249"/>
      <c r="G178" s="549"/>
      <c r="H178" s="551"/>
      <c r="I178" s="475"/>
      <c r="J178" s="475"/>
      <c r="K178" s="476"/>
      <c r="L178" s="552"/>
      <c r="M178" s="553"/>
      <c r="N178" s="553"/>
      <c r="O178" s="554"/>
      <c r="P178" s="558" t="s">
        <v>137</v>
      </c>
      <c r="Q178" s="559"/>
      <c r="R178" s="560"/>
      <c r="S178" s="292"/>
      <c r="T178" s="293"/>
      <c r="U178" s="293"/>
      <c r="V178" s="293"/>
      <c r="W178" s="293"/>
      <c r="X178" s="293"/>
      <c r="Y178" s="294"/>
      <c r="Z178" s="292"/>
      <c r="AA178" s="293"/>
      <c r="AB178" s="293"/>
      <c r="AC178" s="293"/>
      <c r="AD178" s="293"/>
      <c r="AE178" s="293"/>
      <c r="AF178" s="294"/>
      <c r="AG178" s="292"/>
      <c r="AH178" s="293"/>
      <c r="AI178" s="293"/>
      <c r="AJ178" s="293"/>
      <c r="AK178" s="293"/>
      <c r="AL178" s="293"/>
      <c r="AM178" s="294"/>
      <c r="AN178" s="292"/>
      <c r="AO178" s="293"/>
      <c r="AP178" s="293"/>
      <c r="AQ178" s="293"/>
      <c r="AR178" s="293"/>
      <c r="AS178" s="293"/>
      <c r="AT178" s="294"/>
      <c r="AU178" s="292"/>
      <c r="AV178" s="293"/>
      <c r="AW178" s="293"/>
      <c r="AX178" s="624"/>
      <c r="AY178" s="625"/>
      <c r="AZ178" s="626"/>
      <c r="BA178" s="627"/>
      <c r="BB178" s="579"/>
      <c r="BC178" s="553"/>
      <c r="BD178" s="553"/>
      <c r="BE178" s="553"/>
      <c r="BF178" s="554"/>
    </row>
    <row r="179" spans="2:58" ht="20.25" customHeight="1">
      <c r="B179" s="459"/>
      <c r="C179" s="543"/>
      <c r="D179" s="544"/>
      <c r="E179" s="545"/>
      <c r="F179" s="241"/>
      <c r="G179" s="470"/>
      <c r="H179" s="474"/>
      <c r="I179" s="475"/>
      <c r="J179" s="475"/>
      <c r="K179" s="476"/>
      <c r="L179" s="480"/>
      <c r="M179" s="481"/>
      <c r="N179" s="481"/>
      <c r="O179" s="482"/>
      <c r="P179" s="526" t="s">
        <v>138</v>
      </c>
      <c r="Q179" s="527"/>
      <c r="R179" s="528"/>
      <c r="S179" s="242" t="str">
        <f>IF(S178="","",VLOOKUP(S178,'シフト記号表（勤務時間帯）'!$C$6:$K$35,9,FALSE))</f>
        <v/>
      </c>
      <c r="T179" s="243" t="str">
        <f>IF(T178="","",VLOOKUP(T178,'シフト記号表（勤務時間帯）'!$C$6:$K$35,9,FALSE))</f>
        <v/>
      </c>
      <c r="U179" s="243" t="str">
        <f>IF(U178="","",VLOOKUP(U178,'シフト記号表（勤務時間帯）'!$C$6:$K$35,9,FALSE))</f>
        <v/>
      </c>
      <c r="V179" s="243" t="str">
        <f>IF(V178="","",VLOOKUP(V178,'シフト記号表（勤務時間帯）'!$C$6:$K$35,9,FALSE))</f>
        <v/>
      </c>
      <c r="W179" s="243" t="str">
        <f>IF(W178="","",VLOOKUP(W178,'シフト記号表（勤務時間帯）'!$C$6:$K$35,9,FALSE))</f>
        <v/>
      </c>
      <c r="X179" s="243" t="str">
        <f>IF(X178="","",VLOOKUP(X178,'シフト記号表（勤務時間帯）'!$C$6:$K$35,9,FALSE))</f>
        <v/>
      </c>
      <c r="Y179" s="244" t="str">
        <f>IF(Y178="","",VLOOKUP(Y178,'シフト記号表（勤務時間帯）'!$C$6:$K$35,9,FALSE))</f>
        <v/>
      </c>
      <c r="Z179" s="242" t="str">
        <f>IF(Z178="","",VLOOKUP(Z178,'シフト記号表（勤務時間帯）'!$C$6:$K$35,9,FALSE))</f>
        <v/>
      </c>
      <c r="AA179" s="243" t="str">
        <f>IF(AA178="","",VLOOKUP(AA178,'シフト記号表（勤務時間帯）'!$C$6:$K$35,9,FALSE))</f>
        <v/>
      </c>
      <c r="AB179" s="243" t="str">
        <f>IF(AB178="","",VLOOKUP(AB178,'シフト記号表（勤務時間帯）'!$C$6:$K$35,9,FALSE))</f>
        <v/>
      </c>
      <c r="AC179" s="243" t="str">
        <f>IF(AC178="","",VLOOKUP(AC178,'シフト記号表（勤務時間帯）'!$C$6:$K$35,9,FALSE))</f>
        <v/>
      </c>
      <c r="AD179" s="243" t="str">
        <f>IF(AD178="","",VLOOKUP(AD178,'シフト記号表（勤務時間帯）'!$C$6:$K$35,9,FALSE))</f>
        <v/>
      </c>
      <c r="AE179" s="243" t="str">
        <f>IF(AE178="","",VLOOKUP(AE178,'シフト記号表（勤務時間帯）'!$C$6:$K$35,9,FALSE))</f>
        <v/>
      </c>
      <c r="AF179" s="244" t="str">
        <f>IF(AF178="","",VLOOKUP(AF178,'シフト記号表（勤務時間帯）'!$C$6:$K$35,9,FALSE))</f>
        <v/>
      </c>
      <c r="AG179" s="242" t="str">
        <f>IF(AG178="","",VLOOKUP(AG178,'シフト記号表（勤務時間帯）'!$C$6:$K$35,9,FALSE))</f>
        <v/>
      </c>
      <c r="AH179" s="243" t="str">
        <f>IF(AH178="","",VLOOKUP(AH178,'シフト記号表（勤務時間帯）'!$C$6:$K$35,9,FALSE))</f>
        <v/>
      </c>
      <c r="AI179" s="243" t="str">
        <f>IF(AI178="","",VLOOKUP(AI178,'シフト記号表（勤務時間帯）'!$C$6:$K$35,9,FALSE))</f>
        <v/>
      </c>
      <c r="AJ179" s="243" t="str">
        <f>IF(AJ178="","",VLOOKUP(AJ178,'シフト記号表（勤務時間帯）'!$C$6:$K$35,9,FALSE))</f>
        <v/>
      </c>
      <c r="AK179" s="243" t="str">
        <f>IF(AK178="","",VLOOKUP(AK178,'シフト記号表（勤務時間帯）'!$C$6:$K$35,9,FALSE))</f>
        <v/>
      </c>
      <c r="AL179" s="243" t="str">
        <f>IF(AL178="","",VLOOKUP(AL178,'シフト記号表（勤務時間帯）'!$C$6:$K$35,9,FALSE))</f>
        <v/>
      </c>
      <c r="AM179" s="244" t="str">
        <f>IF(AM178="","",VLOOKUP(AM178,'シフト記号表（勤務時間帯）'!$C$6:$K$35,9,FALSE))</f>
        <v/>
      </c>
      <c r="AN179" s="242" t="str">
        <f>IF(AN178="","",VLOOKUP(AN178,'シフト記号表（勤務時間帯）'!$C$6:$K$35,9,FALSE))</f>
        <v/>
      </c>
      <c r="AO179" s="243" t="str">
        <f>IF(AO178="","",VLOOKUP(AO178,'シフト記号表（勤務時間帯）'!$C$6:$K$35,9,FALSE))</f>
        <v/>
      </c>
      <c r="AP179" s="243" t="str">
        <f>IF(AP178="","",VLOOKUP(AP178,'シフト記号表（勤務時間帯）'!$C$6:$K$35,9,FALSE))</f>
        <v/>
      </c>
      <c r="AQ179" s="243" t="str">
        <f>IF(AQ178="","",VLOOKUP(AQ178,'シフト記号表（勤務時間帯）'!$C$6:$K$35,9,FALSE))</f>
        <v/>
      </c>
      <c r="AR179" s="243" t="str">
        <f>IF(AR178="","",VLOOKUP(AR178,'シフト記号表（勤務時間帯）'!$C$6:$K$35,9,FALSE))</f>
        <v/>
      </c>
      <c r="AS179" s="243" t="str">
        <f>IF(AS178="","",VLOOKUP(AS178,'シフト記号表（勤務時間帯）'!$C$6:$K$35,9,FALSE))</f>
        <v/>
      </c>
      <c r="AT179" s="244" t="str">
        <f>IF(AT178="","",VLOOKUP(AT178,'シフト記号表（勤務時間帯）'!$C$6:$K$35,9,FALSE))</f>
        <v/>
      </c>
      <c r="AU179" s="242" t="str">
        <f>IF(AU178="","",VLOOKUP(AU178,'シフト記号表（勤務時間帯）'!$C$6:$K$35,9,FALSE))</f>
        <v/>
      </c>
      <c r="AV179" s="243" t="str">
        <f>IF(AV178="","",VLOOKUP(AV178,'シフト記号表（勤務時間帯）'!$C$6:$K$35,9,FALSE))</f>
        <v/>
      </c>
      <c r="AW179" s="243" t="str">
        <f>IF(AW178="","",VLOOKUP(AW178,'シフト記号表（勤務時間帯）'!$C$6:$K$35,9,FALSE))</f>
        <v/>
      </c>
      <c r="AX179" s="529">
        <f>IF($BB$3="４週",SUM(S179:AT179),IF($BB$3="暦月",SUM(S179:AW179),""))</f>
        <v>0</v>
      </c>
      <c r="AY179" s="530"/>
      <c r="AZ179" s="531">
        <f>IF($BB$3="４週",AX179/4,IF($BB$3="暦月",'通所型サービス（100名）'!AX179/('通所型サービス（100名）'!$BB$8/7),""))</f>
        <v>0</v>
      </c>
      <c r="BA179" s="532"/>
      <c r="BB179" s="580"/>
      <c r="BC179" s="481"/>
      <c r="BD179" s="481"/>
      <c r="BE179" s="481"/>
      <c r="BF179" s="482"/>
    </row>
    <row r="180" spans="2:58" ht="20.25" customHeight="1">
      <c r="B180" s="459"/>
      <c r="C180" s="546"/>
      <c r="D180" s="547"/>
      <c r="E180" s="548"/>
      <c r="F180" s="295">
        <f>C178</f>
        <v>0</v>
      </c>
      <c r="G180" s="550"/>
      <c r="H180" s="474"/>
      <c r="I180" s="475"/>
      <c r="J180" s="475"/>
      <c r="K180" s="476"/>
      <c r="L180" s="555"/>
      <c r="M180" s="556"/>
      <c r="N180" s="556"/>
      <c r="O180" s="557"/>
      <c r="P180" s="533" t="s">
        <v>139</v>
      </c>
      <c r="Q180" s="534"/>
      <c r="R180" s="535"/>
      <c r="S180" s="246" t="str">
        <f>IF(S178="","",VLOOKUP(S178,'シフト記号表（勤務時間帯）'!$C$6:$U$35,19,FALSE))</f>
        <v/>
      </c>
      <c r="T180" s="247" t="str">
        <f>IF(T178="","",VLOOKUP(T178,'シフト記号表（勤務時間帯）'!$C$6:$U$35,19,FALSE))</f>
        <v/>
      </c>
      <c r="U180" s="247" t="str">
        <f>IF(U178="","",VLOOKUP(U178,'シフト記号表（勤務時間帯）'!$C$6:$U$35,19,FALSE))</f>
        <v/>
      </c>
      <c r="V180" s="247" t="str">
        <f>IF(V178="","",VLOOKUP(V178,'シフト記号表（勤務時間帯）'!$C$6:$U$35,19,FALSE))</f>
        <v/>
      </c>
      <c r="W180" s="247" t="str">
        <f>IF(W178="","",VLOOKUP(W178,'シフト記号表（勤務時間帯）'!$C$6:$U$35,19,FALSE))</f>
        <v/>
      </c>
      <c r="X180" s="247" t="str">
        <f>IF(X178="","",VLOOKUP(X178,'シフト記号表（勤務時間帯）'!$C$6:$U$35,19,FALSE))</f>
        <v/>
      </c>
      <c r="Y180" s="248" t="str">
        <f>IF(Y178="","",VLOOKUP(Y178,'シフト記号表（勤務時間帯）'!$C$6:$U$35,19,FALSE))</f>
        <v/>
      </c>
      <c r="Z180" s="246" t="str">
        <f>IF(Z178="","",VLOOKUP(Z178,'シフト記号表（勤務時間帯）'!$C$6:$U$35,19,FALSE))</f>
        <v/>
      </c>
      <c r="AA180" s="247" t="str">
        <f>IF(AA178="","",VLOOKUP(AA178,'シフト記号表（勤務時間帯）'!$C$6:$U$35,19,FALSE))</f>
        <v/>
      </c>
      <c r="AB180" s="247" t="str">
        <f>IF(AB178="","",VLOOKUP(AB178,'シフト記号表（勤務時間帯）'!$C$6:$U$35,19,FALSE))</f>
        <v/>
      </c>
      <c r="AC180" s="247" t="str">
        <f>IF(AC178="","",VLOOKUP(AC178,'シフト記号表（勤務時間帯）'!$C$6:$U$35,19,FALSE))</f>
        <v/>
      </c>
      <c r="AD180" s="247" t="str">
        <f>IF(AD178="","",VLOOKUP(AD178,'シフト記号表（勤務時間帯）'!$C$6:$U$35,19,FALSE))</f>
        <v/>
      </c>
      <c r="AE180" s="247" t="str">
        <f>IF(AE178="","",VLOOKUP(AE178,'シフト記号表（勤務時間帯）'!$C$6:$U$35,19,FALSE))</f>
        <v/>
      </c>
      <c r="AF180" s="248" t="str">
        <f>IF(AF178="","",VLOOKUP(AF178,'シフト記号表（勤務時間帯）'!$C$6:$U$35,19,FALSE))</f>
        <v/>
      </c>
      <c r="AG180" s="246" t="str">
        <f>IF(AG178="","",VLOOKUP(AG178,'シフト記号表（勤務時間帯）'!$C$6:$U$35,19,FALSE))</f>
        <v/>
      </c>
      <c r="AH180" s="247" t="str">
        <f>IF(AH178="","",VLOOKUP(AH178,'シフト記号表（勤務時間帯）'!$C$6:$U$35,19,FALSE))</f>
        <v/>
      </c>
      <c r="AI180" s="247" t="str">
        <f>IF(AI178="","",VLOOKUP(AI178,'シフト記号表（勤務時間帯）'!$C$6:$U$35,19,FALSE))</f>
        <v/>
      </c>
      <c r="AJ180" s="247" t="str">
        <f>IF(AJ178="","",VLOOKUP(AJ178,'シフト記号表（勤務時間帯）'!$C$6:$U$35,19,FALSE))</f>
        <v/>
      </c>
      <c r="AK180" s="247" t="str">
        <f>IF(AK178="","",VLOOKUP(AK178,'シフト記号表（勤務時間帯）'!$C$6:$U$35,19,FALSE))</f>
        <v/>
      </c>
      <c r="AL180" s="247" t="str">
        <f>IF(AL178="","",VLOOKUP(AL178,'シフト記号表（勤務時間帯）'!$C$6:$U$35,19,FALSE))</f>
        <v/>
      </c>
      <c r="AM180" s="248" t="str">
        <f>IF(AM178="","",VLOOKUP(AM178,'シフト記号表（勤務時間帯）'!$C$6:$U$35,19,FALSE))</f>
        <v/>
      </c>
      <c r="AN180" s="246" t="str">
        <f>IF(AN178="","",VLOOKUP(AN178,'シフト記号表（勤務時間帯）'!$C$6:$U$35,19,FALSE))</f>
        <v/>
      </c>
      <c r="AO180" s="247" t="str">
        <f>IF(AO178="","",VLOOKUP(AO178,'シフト記号表（勤務時間帯）'!$C$6:$U$35,19,FALSE))</f>
        <v/>
      </c>
      <c r="AP180" s="247" t="str">
        <f>IF(AP178="","",VLOOKUP(AP178,'シフト記号表（勤務時間帯）'!$C$6:$U$35,19,FALSE))</f>
        <v/>
      </c>
      <c r="AQ180" s="247" t="str">
        <f>IF(AQ178="","",VLOOKUP(AQ178,'シフト記号表（勤務時間帯）'!$C$6:$U$35,19,FALSE))</f>
        <v/>
      </c>
      <c r="AR180" s="247" t="str">
        <f>IF(AR178="","",VLOOKUP(AR178,'シフト記号表（勤務時間帯）'!$C$6:$U$35,19,FALSE))</f>
        <v/>
      </c>
      <c r="AS180" s="247" t="str">
        <f>IF(AS178="","",VLOOKUP(AS178,'シフト記号表（勤務時間帯）'!$C$6:$U$35,19,FALSE))</f>
        <v/>
      </c>
      <c r="AT180" s="248" t="str">
        <f>IF(AT178="","",VLOOKUP(AT178,'シフト記号表（勤務時間帯）'!$C$6:$U$35,19,FALSE))</f>
        <v/>
      </c>
      <c r="AU180" s="246" t="str">
        <f>IF(AU178="","",VLOOKUP(AU178,'シフト記号表（勤務時間帯）'!$C$6:$U$35,19,FALSE))</f>
        <v/>
      </c>
      <c r="AV180" s="247" t="str">
        <f>IF(AV178="","",VLOOKUP(AV178,'シフト記号表（勤務時間帯）'!$C$6:$U$35,19,FALSE))</f>
        <v/>
      </c>
      <c r="AW180" s="247" t="str">
        <f>IF(AW178="","",VLOOKUP(AW178,'シフト記号表（勤務時間帯）'!$C$6:$U$35,19,FALSE))</f>
        <v/>
      </c>
      <c r="AX180" s="536">
        <f>IF($BB$3="４週",SUM(S180:AT180),IF($BB$3="暦月",SUM(S180:AW180),""))</f>
        <v>0</v>
      </c>
      <c r="AY180" s="537"/>
      <c r="AZ180" s="538">
        <f>IF($BB$3="４週",AX180/4,IF($BB$3="暦月",'通所型サービス（100名）'!AX180/('通所型サービス（100名）'!$BB$8/7),""))</f>
        <v>0</v>
      </c>
      <c r="BA180" s="539"/>
      <c r="BB180" s="581"/>
      <c r="BC180" s="556"/>
      <c r="BD180" s="556"/>
      <c r="BE180" s="556"/>
      <c r="BF180" s="557"/>
    </row>
    <row r="181" spans="2:58" ht="20.25" customHeight="1">
      <c r="B181" s="459">
        <f>B178+1</f>
        <v>54</v>
      </c>
      <c r="C181" s="540"/>
      <c r="D181" s="541"/>
      <c r="E181" s="542"/>
      <c r="F181" s="249"/>
      <c r="G181" s="549"/>
      <c r="H181" s="551"/>
      <c r="I181" s="475"/>
      <c r="J181" s="475"/>
      <c r="K181" s="476"/>
      <c r="L181" s="552"/>
      <c r="M181" s="553"/>
      <c r="N181" s="553"/>
      <c r="O181" s="554"/>
      <c r="P181" s="558" t="s">
        <v>137</v>
      </c>
      <c r="Q181" s="559"/>
      <c r="R181" s="560"/>
      <c r="S181" s="292"/>
      <c r="T181" s="293"/>
      <c r="U181" s="293"/>
      <c r="V181" s="293"/>
      <c r="W181" s="293"/>
      <c r="X181" s="293"/>
      <c r="Y181" s="294"/>
      <c r="Z181" s="292"/>
      <c r="AA181" s="293"/>
      <c r="AB181" s="293"/>
      <c r="AC181" s="293"/>
      <c r="AD181" s="293"/>
      <c r="AE181" s="293"/>
      <c r="AF181" s="294"/>
      <c r="AG181" s="292"/>
      <c r="AH181" s="293"/>
      <c r="AI181" s="293"/>
      <c r="AJ181" s="293"/>
      <c r="AK181" s="293"/>
      <c r="AL181" s="293"/>
      <c r="AM181" s="294"/>
      <c r="AN181" s="292"/>
      <c r="AO181" s="293"/>
      <c r="AP181" s="293"/>
      <c r="AQ181" s="293"/>
      <c r="AR181" s="293"/>
      <c r="AS181" s="293"/>
      <c r="AT181" s="294"/>
      <c r="AU181" s="292"/>
      <c r="AV181" s="293"/>
      <c r="AW181" s="293"/>
      <c r="AX181" s="624"/>
      <c r="AY181" s="625"/>
      <c r="AZ181" s="626"/>
      <c r="BA181" s="627"/>
      <c r="BB181" s="579"/>
      <c r="BC181" s="553"/>
      <c r="BD181" s="553"/>
      <c r="BE181" s="553"/>
      <c r="BF181" s="554"/>
    </row>
    <row r="182" spans="2:58" ht="20.25" customHeight="1">
      <c r="B182" s="459"/>
      <c r="C182" s="543"/>
      <c r="D182" s="544"/>
      <c r="E182" s="545"/>
      <c r="F182" s="241"/>
      <c r="G182" s="470"/>
      <c r="H182" s="474"/>
      <c r="I182" s="475"/>
      <c r="J182" s="475"/>
      <c r="K182" s="476"/>
      <c r="L182" s="480"/>
      <c r="M182" s="481"/>
      <c r="N182" s="481"/>
      <c r="O182" s="482"/>
      <c r="P182" s="526" t="s">
        <v>138</v>
      </c>
      <c r="Q182" s="527"/>
      <c r="R182" s="528"/>
      <c r="S182" s="242" t="str">
        <f>IF(S181="","",VLOOKUP(S181,'シフト記号表（勤務時間帯）'!$C$6:$K$35,9,FALSE))</f>
        <v/>
      </c>
      <c r="T182" s="243" t="str">
        <f>IF(T181="","",VLOOKUP(T181,'シフト記号表（勤務時間帯）'!$C$6:$K$35,9,FALSE))</f>
        <v/>
      </c>
      <c r="U182" s="243" t="str">
        <f>IF(U181="","",VLOOKUP(U181,'シフト記号表（勤務時間帯）'!$C$6:$K$35,9,FALSE))</f>
        <v/>
      </c>
      <c r="V182" s="243" t="str">
        <f>IF(V181="","",VLOOKUP(V181,'シフト記号表（勤務時間帯）'!$C$6:$K$35,9,FALSE))</f>
        <v/>
      </c>
      <c r="W182" s="243" t="str">
        <f>IF(W181="","",VLOOKUP(W181,'シフト記号表（勤務時間帯）'!$C$6:$K$35,9,FALSE))</f>
        <v/>
      </c>
      <c r="X182" s="243" t="str">
        <f>IF(X181="","",VLOOKUP(X181,'シフト記号表（勤務時間帯）'!$C$6:$K$35,9,FALSE))</f>
        <v/>
      </c>
      <c r="Y182" s="244" t="str">
        <f>IF(Y181="","",VLOOKUP(Y181,'シフト記号表（勤務時間帯）'!$C$6:$K$35,9,FALSE))</f>
        <v/>
      </c>
      <c r="Z182" s="242" t="str">
        <f>IF(Z181="","",VLOOKUP(Z181,'シフト記号表（勤務時間帯）'!$C$6:$K$35,9,FALSE))</f>
        <v/>
      </c>
      <c r="AA182" s="243" t="str">
        <f>IF(AA181="","",VLOOKUP(AA181,'シフト記号表（勤務時間帯）'!$C$6:$K$35,9,FALSE))</f>
        <v/>
      </c>
      <c r="AB182" s="243" t="str">
        <f>IF(AB181="","",VLOOKUP(AB181,'シフト記号表（勤務時間帯）'!$C$6:$K$35,9,FALSE))</f>
        <v/>
      </c>
      <c r="AC182" s="243" t="str">
        <f>IF(AC181="","",VLOOKUP(AC181,'シフト記号表（勤務時間帯）'!$C$6:$K$35,9,FALSE))</f>
        <v/>
      </c>
      <c r="AD182" s="243" t="str">
        <f>IF(AD181="","",VLOOKUP(AD181,'シフト記号表（勤務時間帯）'!$C$6:$K$35,9,FALSE))</f>
        <v/>
      </c>
      <c r="AE182" s="243" t="str">
        <f>IF(AE181="","",VLOOKUP(AE181,'シフト記号表（勤務時間帯）'!$C$6:$K$35,9,FALSE))</f>
        <v/>
      </c>
      <c r="AF182" s="244" t="str">
        <f>IF(AF181="","",VLOOKUP(AF181,'シフト記号表（勤務時間帯）'!$C$6:$K$35,9,FALSE))</f>
        <v/>
      </c>
      <c r="AG182" s="242" t="str">
        <f>IF(AG181="","",VLOOKUP(AG181,'シフト記号表（勤務時間帯）'!$C$6:$K$35,9,FALSE))</f>
        <v/>
      </c>
      <c r="AH182" s="243" t="str">
        <f>IF(AH181="","",VLOOKUP(AH181,'シフト記号表（勤務時間帯）'!$C$6:$K$35,9,FALSE))</f>
        <v/>
      </c>
      <c r="AI182" s="243" t="str">
        <f>IF(AI181="","",VLOOKUP(AI181,'シフト記号表（勤務時間帯）'!$C$6:$K$35,9,FALSE))</f>
        <v/>
      </c>
      <c r="AJ182" s="243" t="str">
        <f>IF(AJ181="","",VLOOKUP(AJ181,'シフト記号表（勤務時間帯）'!$C$6:$K$35,9,FALSE))</f>
        <v/>
      </c>
      <c r="AK182" s="243" t="str">
        <f>IF(AK181="","",VLOOKUP(AK181,'シフト記号表（勤務時間帯）'!$C$6:$K$35,9,FALSE))</f>
        <v/>
      </c>
      <c r="AL182" s="243" t="str">
        <f>IF(AL181="","",VLOOKUP(AL181,'シフト記号表（勤務時間帯）'!$C$6:$K$35,9,FALSE))</f>
        <v/>
      </c>
      <c r="AM182" s="244" t="str">
        <f>IF(AM181="","",VLOOKUP(AM181,'シフト記号表（勤務時間帯）'!$C$6:$K$35,9,FALSE))</f>
        <v/>
      </c>
      <c r="AN182" s="242" t="str">
        <f>IF(AN181="","",VLOOKUP(AN181,'シフト記号表（勤務時間帯）'!$C$6:$K$35,9,FALSE))</f>
        <v/>
      </c>
      <c r="AO182" s="243" t="str">
        <f>IF(AO181="","",VLOOKUP(AO181,'シフト記号表（勤務時間帯）'!$C$6:$K$35,9,FALSE))</f>
        <v/>
      </c>
      <c r="AP182" s="243" t="str">
        <f>IF(AP181="","",VLOOKUP(AP181,'シフト記号表（勤務時間帯）'!$C$6:$K$35,9,FALSE))</f>
        <v/>
      </c>
      <c r="AQ182" s="243" t="str">
        <f>IF(AQ181="","",VLOOKUP(AQ181,'シフト記号表（勤務時間帯）'!$C$6:$K$35,9,FALSE))</f>
        <v/>
      </c>
      <c r="AR182" s="243" t="str">
        <f>IF(AR181="","",VLOOKUP(AR181,'シフト記号表（勤務時間帯）'!$C$6:$K$35,9,FALSE))</f>
        <v/>
      </c>
      <c r="AS182" s="243" t="str">
        <f>IF(AS181="","",VLOOKUP(AS181,'シフト記号表（勤務時間帯）'!$C$6:$K$35,9,FALSE))</f>
        <v/>
      </c>
      <c r="AT182" s="244" t="str">
        <f>IF(AT181="","",VLOOKUP(AT181,'シフト記号表（勤務時間帯）'!$C$6:$K$35,9,FALSE))</f>
        <v/>
      </c>
      <c r="AU182" s="242" t="str">
        <f>IF(AU181="","",VLOOKUP(AU181,'シフト記号表（勤務時間帯）'!$C$6:$K$35,9,FALSE))</f>
        <v/>
      </c>
      <c r="AV182" s="243" t="str">
        <f>IF(AV181="","",VLOOKUP(AV181,'シフト記号表（勤務時間帯）'!$C$6:$K$35,9,FALSE))</f>
        <v/>
      </c>
      <c r="AW182" s="243" t="str">
        <f>IF(AW181="","",VLOOKUP(AW181,'シフト記号表（勤務時間帯）'!$C$6:$K$35,9,FALSE))</f>
        <v/>
      </c>
      <c r="AX182" s="529">
        <f>IF($BB$3="４週",SUM(S182:AT182),IF($BB$3="暦月",SUM(S182:AW182),""))</f>
        <v>0</v>
      </c>
      <c r="AY182" s="530"/>
      <c r="AZ182" s="531">
        <f>IF($BB$3="４週",AX182/4,IF($BB$3="暦月",'通所型サービス（100名）'!AX182/('通所型サービス（100名）'!$BB$8/7),""))</f>
        <v>0</v>
      </c>
      <c r="BA182" s="532"/>
      <c r="BB182" s="580"/>
      <c r="BC182" s="481"/>
      <c r="BD182" s="481"/>
      <c r="BE182" s="481"/>
      <c r="BF182" s="482"/>
    </row>
    <row r="183" spans="2:58" ht="20.25" customHeight="1">
      <c r="B183" s="459"/>
      <c r="C183" s="546"/>
      <c r="D183" s="547"/>
      <c r="E183" s="548"/>
      <c r="F183" s="295">
        <f>C181</f>
        <v>0</v>
      </c>
      <c r="G183" s="550"/>
      <c r="H183" s="474"/>
      <c r="I183" s="475"/>
      <c r="J183" s="475"/>
      <c r="K183" s="476"/>
      <c r="L183" s="555"/>
      <c r="M183" s="556"/>
      <c r="N183" s="556"/>
      <c r="O183" s="557"/>
      <c r="P183" s="533" t="s">
        <v>139</v>
      </c>
      <c r="Q183" s="534"/>
      <c r="R183" s="535"/>
      <c r="S183" s="246" t="str">
        <f>IF(S181="","",VLOOKUP(S181,'シフト記号表（勤務時間帯）'!$C$6:$U$35,19,FALSE))</f>
        <v/>
      </c>
      <c r="T183" s="247" t="str">
        <f>IF(T181="","",VLOOKUP(T181,'シフト記号表（勤務時間帯）'!$C$6:$U$35,19,FALSE))</f>
        <v/>
      </c>
      <c r="U183" s="247" t="str">
        <f>IF(U181="","",VLOOKUP(U181,'シフト記号表（勤務時間帯）'!$C$6:$U$35,19,FALSE))</f>
        <v/>
      </c>
      <c r="V183" s="247" t="str">
        <f>IF(V181="","",VLOOKUP(V181,'シフト記号表（勤務時間帯）'!$C$6:$U$35,19,FALSE))</f>
        <v/>
      </c>
      <c r="W183" s="247" t="str">
        <f>IF(W181="","",VLOOKUP(W181,'シフト記号表（勤務時間帯）'!$C$6:$U$35,19,FALSE))</f>
        <v/>
      </c>
      <c r="X183" s="247" t="str">
        <f>IF(X181="","",VLOOKUP(X181,'シフト記号表（勤務時間帯）'!$C$6:$U$35,19,FALSE))</f>
        <v/>
      </c>
      <c r="Y183" s="248" t="str">
        <f>IF(Y181="","",VLOOKUP(Y181,'シフト記号表（勤務時間帯）'!$C$6:$U$35,19,FALSE))</f>
        <v/>
      </c>
      <c r="Z183" s="246" t="str">
        <f>IF(Z181="","",VLOOKUP(Z181,'シフト記号表（勤務時間帯）'!$C$6:$U$35,19,FALSE))</f>
        <v/>
      </c>
      <c r="AA183" s="247" t="str">
        <f>IF(AA181="","",VLOOKUP(AA181,'シフト記号表（勤務時間帯）'!$C$6:$U$35,19,FALSE))</f>
        <v/>
      </c>
      <c r="AB183" s="247" t="str">
        <f>IF(AB181="","",VLOOKUP(AB181,'シフト記号表（勤務時間帯）'!$C$6:$U$35,19,FALSE))</f>
        <v/>
      </c>
      <c r="AC183" s="247" t="str">
        <f>IF(AC181="","",VLOOKUP(AC181,'シフト記号表（勤務時間帯）'!$C$6:$U$35,19,FALSE))</f>
        <v/>
      </c>
      <c r="AD183" s="247" t="str">
        <f>IF(AD181="","",VLOOKUP(AD181,'シフト記号表（勤務時間帯）'!$C$6:$U$35,19,FALSE))</f>
        <v/>
      </c>
      <c r="AE183" s="247" t="str">
        <f>IF(AE181="","",VLOOKUP(AE181,'シフト記号表（勤務時間帯）'!$C$6:$U$35,19,FALSE))</f>
        <v/>
      </c>
      <c r="AF183" s="248" t="str">
        <f>IF(AF181="","",VLOOKUP(AF181,'シフト記号表（勤務時間帯）'!$C$6:$U$35,19,FALSE))</f>
        <v/>
      </c>
      <c r="AG183" s="246" t="str">
        <f>IF(AG181="","",VLOOKUP(AG181,'シフト記号表（勤務時間帯）'!$C$6:$U$35,19,FALSE))</f>
        <v/>
      </c>
      <c r="AH183" s="247" t="str">
        <f>IF(AH181="","",VLOOKUP(AH181,'シフト記号表（勤務時間帯）'!$C$6:$U$35,19,FALSE))</f>
        <v/>
      </c>
      <c r="AI183" s="247" t="str">
        <f>IF(AI181="","",VLOOKUP(AI181,'シフト記号表（勤務時間帯）'!$C$6:$U$35,19,FALSE))</f>
        <v/>
      </c>
      <c r="AJ183" s="247" t="str">
        <f>IF(AJ181="","",VLOOKUP(AJ181,'シフト記号表（勤務時間帯）'!$C$6:$U$35,19,FALSE))</f>
        <v/>
      </c>
      <c r="AK183" s="247" t="str">
        <f>IF(AK181="","",VLOOKUP(AK181,'シフト記号表（勤務時間帯）'!$C$6:$U$35,19,FALSE))</f>
        <v/>
      </c>
      <c r="AL183" s="247" t="str">
        <f>IF(AL181="","",VLOOKUP(AL181,'シフト記号表（勤務時間帯）'!$C$6:$U$35,19,FALSE))</f>
        <v/>
      </c>
      <c r="AM183" s="248" t="str">
        <f>IF(AM181="","",VLOOKUP(AM181,'シフト記号表（勤務時間帯）'!$C$6:$U$35,19,FALSE))</f>
        <v/>
      </c>
      <c r="AN183" s="246" t="str">
        <f>IF(AN181="","",VLOOKUP(AN181,'シフト記号表（勤務時間帯）'!$C$6:$U$35,19,FALSE))</f>
        <v/>
      </c>
      <c r="AO183" s="247" t="str">
        <f>IF(AO181="","",VLOOKUP(AO181,'シフト記号表（勤務時間帯）'!$C$6:$U$35,19,FALSE))</f>
        <v/>
      </c>
      <c r="AP183" s="247" t="str">
        <f>IF(AP181="","",VLOOKUP(AP181,'シフト記号表（勤務時間帯）'!$C$6:$U$35,19,FALSE))</f>
        <v/>
      </c>
      <c r="AQ183" s="247" t="str">
        <f>IF(AQ181="","",VLOOKUP(AQ181,'シフト記号表（勤務時間帯）'!$C$6:$U$35,19,FALSE))</f>
        <v/>
      </c>
      <c r="AR183" s="247" t="str">
        <f>IF(AR181="","",VLOOKUP(AR181,'シフト記号表（勤務時間帯）'!$C$6:$U$35,19,FALSE))</f>
        <v/>
      </c>
      <c r="AS183" s="247" t="str">
        <f>IF(AS181="","",VLOOKUP(AS181,'シフト記号表（勤務時間帯）'!$C$6:$U$35,19,FALSE))</f>
        <v/>
      </c>
      <c r="AT183" s="248" t="str">
        <f>IF(AT181="","",VLOOKUP(AT181,'シフト記号表（勤務時間帯）'!$C$6:$U$35,19,FALSE))</f>
        <v/>
      </c>
      <c r="AU183" s="246" t="str">
        <f>IF(AU181="","",VLOOKUP(AU181,'シフト記号表（勤務時間帯）'!$C$6:$U$35,19,FALSE))</f>
        <v/>
      </c>
      <c r="AV183" s="247" t="str">
        <f>IF(AV181="","",VLOOKUP(AV181,'シフト記号表（勤務時間帯）'!$C$6:$U$35,19,FALSE))</f>
        <v/>
      </c>
      <c r="AW183" s="247" t="str">
        <f>IF(AW181="","",VLOOKUP(AW181,'シフト記号表（勤務時間帯）'!$C$6:$U$35,19,FALSE))</f>
        <v/>
      </c>
      <c r="AX183" s="536">
        <f>IF($BB$3="４週",SUM(S183:AT183),IF($BB$3="暦月",SUM(S183:AW183),""))</f>
        <v>0</v>
      </c>
      <c r="AY183" s="537"/>
      <c r="AZ183" s="538">
        <f>IF($BB$3="４週",AX183/4,IF($BB$3="暦月",'通所型サービス（100名）'!AX183/('通所型サービス（100名）'!$BB$8/7),""))</f>
        <v>0</v>
      </c>
      <c r="BA183" s="539"/>
      <c r="BB183" s="581"/>
      <c r="BC183" s="556"/>
      <c r="BD183" s="556"/>
      <c r="BE183" s="556"/>
      <c r="BF183" s="557"/>
    </row>
    <row r="184" spans="2:58" ht="20.25" customHeight="1">
      <c r="B184" s="459">
        <f>B181+1</f>
        <v>55</v>
      </c>
      <c r="C184" s="540"/>
      <c r="D184" s="541"/>
      <c r="E184" s="542"/>
      <c r="F184" s="249"/>
      <c r="G184" s="549"/>
      <c r="H184" s="551"/>
      <c r="I184" s="475"/>
      <c r="J184" s="475"/>
      <c r="K184" s="476"/>
      <c r="L184" s="552"/>
      <c r="M184" s="553"/>
      <c r="N184" s="553"/>
      <c r="O184" s="554"/>
      <c r="P184" s="558" t="s">
        <v>137</v>
      </c>
      <c r="Q184" s="559"/>
      <c r="R184" s="560"/>
      <c r="S184" s="292"/>
      <c r="T184" s="293"/>
      <c r="U184" s="293"/>
      <c r="V184" s="293"/>
      <c r="W184" s="293"/>
      <c r="X184" s="293"/>
      <c r="Y184" s="294"/>
      <c r="Z184" s="292"/>
      <c r="AA184" s="293"/>
      <c r="AB184" s="293"/>
      <c r="AC184" s="293"/>
      <c r="AD184" s="293"/>
      <c r="AE184" s="293"/>
      <c r="AF184" s="294"/>
      <c r="AG184" s="292"/>
      <c r="AH184" s="293"/>
      <c r="AI184" s="293"/>
      <c r="AJ184" s="293"/>
      <c r="AK184" s="293"/>
      <c r="AL184" s="293"/>
      <c r="AM184" s="294"/>
      <c r="AN184" s="292"/>
      <c r="AO184" s="293"/>
      <c r="AP184" s="293"/>
      <c r="AQ184" s="293"/>
      <c r="AR184" s="293"/>
      <c r="AS184" s="293"/>
      <c r="AT184" s="294"/>
      <c r="AU184" s="292"/>
      <c r="AV184" s="293"/>
      <c r="AW184" s="293"/>
      <c r="AX184" s="624"/>
      <c r="AY184" s="625"/>
      <c r="AZ184" s="626"/>
      <c r="BA184" s="627"/>
      <c r="BB184" s="579"/>
      <c r="BC184" s="553"/>
      <c r="BD184" s="553"/>
      <c r="BE184" s="553"/>
      <c r="BF184" s="554"/>
    </row>
    <row r="185" spans="2:58" ht="20.25" customHeight="1">
      <c r="B185" s="459"/>
      <c r="C185" s="543"/>
      <c r="D185" s="544"/>
      <c r="E185" s="545"/>
      <c r="F185" s="241"/>
      <c r="G185" s="470"/>
      <c r="H185" s="474"/>
      <c r="I185" s="475"/>
      <c r="J185" s="475"/>
      <c r="K185" s="476"/>
      <c r="L185" s="480"/>
      <c r="M185" s="481"/>
      <c r="N185" s="481"/>
      <c r="O185" s="482"/>
      <c r="P185" s="526" t="s">
        <v>138</v>
      </c>
      <c r="Q185" s="527"/>
      <c r="R185" s="528"/>
      <c r="S185" s="242" t="str">
        <f>IF(S184="","",VLOOKUP(S184,'シフト記号表（勤務時間帯）'!$C$6:$K$35,9,FALSE))</f>
        <v/>
      </c>
      <c r="T185" s="243" t="str">
        <f>IF(T184="","",VLOOKUP(T184,'シフト記号表（勤務時間帯）'!$C$6:$K$35,9,FALSE))</f>
        <v/>
      </c>
      <c r="U185" s="243" t="str">
        <f>IF(U184="","",VLOOKUP(U184,'シフト記号表（勤務時間帯）'!$C$6:$K$35,9,FALSE))</f>
        <v/>
      </c>
      <c r="V185" s="243" t="str">
        <f>IF(V184="","",VLOOKUP(V184,'シフト記号表（勤務時間帯）'!$C$6:$K$35,9,FALSE))</f>
        <v/>
      </c>
      <c r="W185" s="243" t="str">
        <f>IF(W184="","",VLOOKUP(W184,'シフト記号表（勤務時間帯）'!$C$6:$K$35,9,FALSE))</f>
        <v/>
      </c>
      <c r="X185" s="243" t="str">
        <f>IF(X184="","",VLOOKUP(X184,'シフト記号表（勤務時間帯）'!$C$6:$K$35,9,FALSE))</f>
        <v/>
      </c>
      <c r="Y185" s="244" t="str">
        <f>IF(Y184="","",VLOOKUP(Y184,'シフト記号表（勤務時間帯）'!$C$6:$K$35,9,FALSE))</f>
        <v/>
      </c>
      <c r="Z185" s="242" t="str">
        <f>IF(Z184="","",VLOOKUP(Z184,'シフト記号表（勤務時間帯）'!$C$6:$K$35,9,FALSE))</f>
        <v/>
      </c>
      <c r="AA185" s="243" t="str">
        <f>IF(AA184="","",VLOOKUP(AA184,'シフト記号表（勤務時間帯）'!$C$6:$K$35,9,FALSE))</f>
        <v/>
      </c>
      <c r="AB185" s="243" t="str">
        <f>IF(AB184="","",VLOOKUP(AB184,'シフト記号表（勤務時間帯）'!$C$6:$K$35,9,FALSE))</f>
        <v/>
      </c>
      <c r="AC185" s="243" t="str">
        <f>IF(AC184="","",VLOOKUP(AC184,'シフト記号表（勤務時間帯）'!$C$6:$K$35,9,FALSE))</f>
        <v/>
      </c>
      <c r="AD185" s="243" t="str">
        <f>IF(AD184="","",VLOOKUP(AD184,'シフト記号表（勤務時間帯）'!$C$6:$K$35,9,FALSE))</f>
        <v/>
      </c>
      <c r="AE185" s="243" t="str">
        <f>IF(AE184="","",VLOOKUP(AE184,'シフト記号表（勤務時間帯）'!$C$6:$K$35,9,FALSE))</f>
        <v/>
      </c>
      <c r="AF185" s="244" t="str">
        <f>IF(AF184="","",VLOOKUP(AF184,'シフト記号表（勤務時間帯）'!$C$6:$K$35,9,FALSE))</f>
        <v/>
      </c>
      <c r="AG185" s="242" t="str">
        <f>IF(AG184="","",VLOOKUP(AG184,'シフト記号表（勤務時間帯）'!$C$6:$K$35,9,FALSE))</f>
        <v/>
      </c>
      <c r="AH185" s="243" t="str">
        <f>IF(AH184="","",VLOOKUP(AH184,'シフト記号表（勤務時間帯）'!$C$6:$K$35,9,FALSE))</f>
        <v/>
      </c>
      <c r="AI185" s="243" t="str">
        <f>IF(AI184="","",VLOOKUP(AI184,'シフト記号表（勤務時間帯）'!$C$6:$K$35,9,FALSE))</f>
        <v/>
      </c>
      <c r="AJ185" s="243" t="str">
        <f>IF(AJ184="","",VLOOKUP(AJ184,'シフト記号表（勤務時間帯）'!$C$6:$K$35,9,FALSE))</f>
        <v/>
      </c>
      <c r="AK185" s="243" t="str">
        <f>IF(AK184="","",VLOOKUP(AK184,'シフト記号表（勤務時間帯）'!$C$6:$K$35,9,FALSE))</f>
        <v/>
      </c>
      <c r="AL185" s="243" t="str">
        <f>IF(AL184="","",VLOOKUP(AL184,'シフト記号表（勤務時間帯）'!$C$6:$K$35,9,FALSE))</f>
        <v/>
      </c>
      <c r="AM185" s="244" t="str">
        <f>IF(AM184="","",VLOOKUP(AM184,'シフト記号表（勤務時間帯）'!$C$6:$K$35,9,FALSE))</f>
        <v/>
      </c>
      <c r="AN185" s="242" t="str">
        <f>IF(AN184="","",VLOOKUP(AN184,'シフト記号表（勤務時間帯）'!$C$6:$K$35,9,FALSE))</f>
        <v/>
      </c>
      <c r="AO185" s="243" t="str">
        <f>IF(AO184="","",VLOOKUP(AO184,'シフト記号表（勤務時間帯）'!$C$6:$K$35,9,FALSE))</f>
        <v/>
      </c>
      <c r="AP185" s="243" t="str">
        <f>IF(AP184="","",VLOOKUP(AP184,'シフト記号表（勤務時間帯）'!$C$6:$K$35,9,FALSE))</f>
        <v/>
      </c>
      <c r="AQ185" s="243" t="str">
        <f>IF(AQ184="","",VLOOKUP(AQ184,'シフト記号表（勤務時間帯）'!$C$6:$K$35,9,FALSE))</f>
        <v/>
      </c>
      <c r="AR185" s="243" t="str">
        <f>IF(AR184="","",VLOOKUP(AR184,'シフト記号表（勤務時間帯）'!$C$6:$K$35,9,FALSE))</f>
        <v/>
      </c>
      <c r="AS185" s="243" t="str">
        <f>IF(AS184="","",VLOOKUP(AS184,'シフト記号表（勤務時間帯）'!$C$6:$K$35,9,FALSE))</f>
        <v/>
      </c>
      <c r="AT185" s="244" t="str">
        <f>IF(AT184="","",VLOOKUP(AT184,'シフト記号表（勤務時間帯）'!$C$6:$K$35,9,FALSE))</f>
        <v/>
      </c>
      <c r="AU185" s="242" t="str">
        <f>IF(AU184="","",VLOOKUP(AU184,'シフト記号表（勤務時間帯）'!$C$6:$K$35,9,FALSE))</f>
        <v/>
      </c>
      <c r="AV185" s="243" t="str">
        <f>IF(AV184="","",VLOOKUP(AV184,'シフト記号表（勤務時間帯）'!$C$6:$K$35,9,FALSE))</f>
        <v/>
      </c>
      <c r="AW185" s="243" t="str">
        <f>IF(AW184="","",VLOOKUP(AW184,'シフト記号表（勤務時間帯）'!$C$6:$K$35,9,FALSE))</f>
        <v/>
      </c>
      <c r="AX185" s="529">
        <f>IF($BB$3="４週",SUM(S185:AT185),IF($BB$3="暦月",SUM(S185:AW185),""))</f>
        <v>0</v>
      </c>
      <c r="AY185" s="530"/>
      <c r="AZ185" s="531">
        <f>IF($BB$3="４週",AX185/4,IF($BB$3="暦月",'通所型サービス（100名）'!AX185/('通所型サービス（100名）'!$BB$8/7),""))</f>
        <v>0</v>
      </c>
      <c r="BA185" s="532"/>
      <c r="BB185" s="580"/>
      <c r="BC185" s="481"/>
      <c r="BD185" s="481"/>
      <c r="BE185" s="481"/>
      <c r="BF185" s="482"/>
    </row>
    <row r="186" spans="2:58" ht="20.25" customHeight="1">
      <c r="B186" s="459"/>
      <c r="C186" s="546"/>
      <c r="D186" s="547"/>
      <c r="E186" s="548"/>
      <c r="F186" s="295">
        <f>C184</f>
        <v>0</v>
      </c>
      <c r="G186" s="550"/>
      <c r="H186" s="474"/>
      <c r="I186" s="475"/>
      <c r="J186" s="475"/>
      <c r="K186" s="476"/>
      <c r="L186" s="555"/>
      <c r="M186" s="556"/>
      <c r="N186" s="556"/>
      <c r="O186" s="557"/>
      <c r="P186" s="533" t="s">
        <v>139</v>
      </c>
      <c r="Q186" s="534"/>
      <c r="R186" s="535"/>
      <c r="S186" s="246" t="str">
        <f>IF(S184="","",VLOOKUP(S184,'シフト記号表（勤務時間帯）'!$C$6:$U$35,19,FALSE))</f>
        <v/>
      </c>
      <c r="T186" s="247" t="str">
        <f>IF(T184="","",VLOOKUP(T184,'シフト記号表（勤務時間帯）'!$C$6:$U$35,19,FALSE))</f>
        <v/>
      </c>
      <c r="U186" s="247" t="str">
        <f>IF(U184="","",VLOOKUP(U184,'シフト記号表（勤務時間帯）'!$C$6:$U$35,19,FALSE))</f>
        <v/>
      </c>
      <c r="V186" s="247" t="str">
        <f>IF(V184="","",VLOOKUP(V184,'シフト記号表（勤務時間帯）'!$C$6:$U$35,19,FALSE))</f>
        <v/>
      </c>
      <c r="W186" s="247" t="str">
        <f>IF(W184="","",VLOOKUP(W184,'シフト記号表（勤務時間帯）'!$C$6:$U$35,19,FALSE))</f>
        <v/>
      </c>
      <c r="X186" s="247" t="str">
        <f>IF(X184="","",VLOOKUP(X184,'シフト記号表（勤務時間帯）'!$C$6:$U$35,19,FALSE))</f>
        <v/>
      </c>
      <c r="Y186" s="248" t="str">
        <f>IF(Y184="","",VLOOKUP(Y184,'シフト記号表（勤務時間帯）'!$C$6:$U$35,19,FALSE))</f>
        <v/>
      </c>
      <c r="Z186" s="246" t="str">
        <f>IF(Z184="","",VLOOKUP(Z184,'シフト記号表（勤務時間帯）'!$C$6:$U$35,19,FALSE))</f>
        <v/>
      </c>
      <c r="AA186" s="247" t="str">
        <f>IF(AA184="","",VLOOKUP(AA184,'シフト記号表（勤務時間帯）'!$C$6:$U$35,19,FALSE))</f>
        <v/>
      </c>
      <c r="AB186" s="247" t="str">
        <f>IF(AB184="","",VLOOKUP(AB184,'シフト記号表（勤務時間帯）'!$C$6:$U$35,19,FALSE))</f>
        <v/>
      </c>
      <c r="AC186" s="247" t="str">
        <f>IF(AC184="","",VLOOKUP(AC184,'シフト記号表（勤務時間帯）'!$C$6:$U$35,19,FALSE))</f>
        <v/>
      </c>
      <c r="AD186" s="247" t="str">
        <f>IF(AD184="","",VLOOKUP(AD184,'シフト記号表（勤務時間帯）'!$C$6:$U$35,19,FALSE))</f>
        <v/>
      </c>
      <c r="AE186" s="247" t="str">
        <f>IF(AE184="","",VLOOKUP(AE184,'シフト記号表（勤務時間帯）'!$C$6:$U$35,19,FALSE))</f>
        <v/>
      </c>
      <c r="AF186" s="248" t="str">
        <f>IF(AF184="","",VLOOKUP(AF184,'シフト記号表（勤務時間帯）'!$C$6:$U$35,19,FALSE))</f>
        <v/>
      </c>
      <c r="AG186" s="246" t="str">
        <f>IF(AG184="","",VLOOKUP(AG184,'シフト記号表（勤務時間帯）'!$C$6:$U$35,19,FALSE))</f>
        <v/>
      </c>
      <c r="AH186" s="247" t="str">
        <f>IF(AH184="","",VLOOKUP(AH184,'シフト記号表（勤務時間帯）'!$C$6:$U$35,19,FALSE))</f>
        <v/>
      </c>
      <c r="AI186" s="247" t="str">
        <f>IF(AI184="","",VLOOKUP(AI184,'シフト記号表（勤務時間帯）'!$C$6:$U$35,19,FALSE))</f>
        <v/>
      </c>
      <c r="AJ186" s="247" t="str">
        <f>IF(AJ184="","",VLOOKUP(AJ184,'シフト記号表（勤務時間帯）'!$C$6:$U$35,19,FALSE))</f>
        <v/>
      </c>
      <c r="AK186" s="247" t="str">
        <f>IF(AK184="","",VLOOKUP(AK184,'シフト記号表（勤務時間帯）'!$C$6:$U$35,19,FALSE))</f>
        <v/>
      </c>
      <c r="AL186" s="247" t="str">
        <f>IF(AL184="","",VLOOKUP(AL184,'シフト記号表（勤務時間帯）'!$C$6:$U$35,19,FALSE))</f>
        <v/>
      </c>
      <c r="AM186" s="248" t="str">
        <f>IF(AM184="","",VLOOKUP(AM184,'シフト記号表（勤務時間帯）'!$C$6:$U$35,19,FALSE))</f>
        <v/>
      </c>
      <c r="AN186" s="246" t="str">
        <f>IF(AN184="","",VLOOKUP(AN184,'シフト記号表（勤務時間帯）'!$C$6:$U$35,19,FALSE))</f>
        <v/>
      </c>
      <c r="AO186" s="247" t="str">
        <f>IF(AO184="","",VLOOKUP(AO184,'シフト記号表（勤務時間帯）'!$C$6:$U$35,19,FALSE))</f>
        <v/>
      </c>
      <c r="AP186" s="247" t="str">
        <f>IF(AP184="","",VLOOKUP(AP184,'シフト記号表（勤務時間帯）'!$C$6:$U$35,19,FALSE))</f>
        <v/>
      </c>
      <c r="AQ186" s="247" t="str">
        <f>IF(AQ184="","",VLOOKUP(AQ184,'シフト記号表（勤務時間帯）'!$C$6:$U$35,19,FALSE))</f>
        <v/>
      </c>
      <c r="AR186" s="247" t="str">
        <f>IF(AR184="","",VLOOKUP(AR184,'シフト記号表（勤務時間帯）'!$C$6:$U$35,19,FALSE))</f>
        <v/>
      </c>
      <c r="AS186" s="247" t="str">
        <f>IF(AS184="","",VLOOKUP(AS184,'シフト記号表（勤務時間帯）'!$C$6:$U$35,19,FALSE))</f>
        <v/>
      </c>
      <c r="AT186" s="248" t="str">
        <f>IF(AT184="","",VLOOKUP(AT184,'シフト記号表（勤務時間帯）'!$C$6:$U$35,19,FALSE))</f>
        <v/>
      </c>
      <c r="AU186" s="246" t="str">
        <f>IF(AU184="","",VLOOKUP(AU184,'シフト記号表（勤務時間帯）'!$C$6:$U$35,19,FALSE))</f>
        <v/>
      </c>
      <c r="AV186" s="247" t="str">
        <f>IF(AV184="","",VLOOKUP(AV184,'シフト記号表（勤務時間帯）'!$C$6:$U$35,19,FALSE))</f>
        <v/>
      </c>
      <c r="AW186" s="247" t="str">
        <f>IF(AW184="","",VLOOKUP(AW184,'シフト記号表（勤務時間帯）'!$C$6:$U$35,19,FALSE))</f>
        <v/>
      </c>
      <c r="AX186" s="536">
        <f>IF($BB$3="４週",SUM(S186:AT186),IF($BB$3="暦月",SUM(S186:AW186),""))</f>
        <v>0</v>
      </c>
      <c r="AY186" s="537"/>
      <c r="AZ186" s="538">
        <f>IF($BB$3="４週",AX186/4,IF($BB$3="暦月",'通所型サービス（100名）'!AX186/('通所型サービス（100名）'!$BB$8/7),""))</f>
        <v>0</v>
      </c>
      <c r="BA186" s="539"/>
      <c r="BB186" s="581"/>
      <c r="BC186" s="556"/>
      <c r="BD186" s="556"/>
      <c r="BE186" s="556"/>
      <c r="BF186" s="557"/>
    </row>
    <row r="187" spans="2:58" ht="20.25" customHeight="1">
      <c r="B187" s="459">
        <f>B184+1</f>
        <v>56</v>
      </c>
      <c r="C187" s="540"/>
      <c r="D187" s="541"/>
      <c r="E187" s="542"/>
      <c r="F187" s="249"/>
      <c r="G187" s="549"/>
      <c r="H187" s="551"/>
      <c r="I187" s="475"/>
      <c r="J187" s="475"/>
      <c r="K187" s="476"/>
      <c r="L187" s="552"/>
      <c r="M187" s="553"/>
      <c r="N187" s="553"/>
      <c r="O187" s="554"/>
      <c r="P187" s="558" t="s">
        <v>137</v>
      </c>
      <c r="Q187" s="559"/>
      <c r="R187" s="560"/>
      <c r="S187" s="292"/>
      <c r="T187" s="293"/>
      <c r="U187" s="293"/>
      <c r="V187" s="293"/>
      <c r="W187" s="293"/>
      <c r="X187" s="293"/>
      <c r="Y187" s="294"/>
      <c r="Z187" s="292"/>
      <c r="AA187" s="293"/>
      <c r="AB187" s="293"/>
      <c r="AC187" s="293"/>
      <c r="AD187" s="293"/>
      <c r="AE187" s="293"/>
      <c r="AF187" s="294"/>
      <c r="AG187" s="292"/>
      <c r="AH187" s="293"/>
      <c r="AI187" s="293"/>
      <c r="AJ187" s="293"/>
      <c r="AK187" s="293"/>
      <c r="AL187" s="293"/>
      <c r="AM187" s="294"/>
      <c r="AN187" s="292"/>
      <c r="AO187" s="293"/>
      <c r="AP187" s="293"/>
      <c r="AQ187" s="293"/>
      <c r="AR187" s="293"/>
      <c r="AS187" s="293"/>
      <c r="AT187" s="294"/>
      <c r="AU187" s="292"/>
      <c r="AV187" s="293"/>
      <c r="AW187" s="293"/>
      <c r="AX187" s="624"/>
      <c r="AY187" s="625"/>
      <c r="AZ187" s="626"/>
      <c r="BA187" s="627"/>
      <c r="BB187" s="579"/>
      <c r="BC187" s="553"/>
      <c r="BD187" s="553"/>
      <c r="BE187" s="553"/>
      <c r="BF187" s="554"/>
    </row>
    <row r="188" spans="2:58" ht="20.25" customHeight="1">
      <c r="B188" s="459"/>
      <c r="C188" s="543"/>
      <c r="D188" s="544"/>
      <c r="E188" s="545"/>
      <c r="F188" s="241"/>
      <c r="G188" s="470"/>
      <c r="H188" s="474"/>
      <c r="I188" s="475"/>
      <c r="J188" s="475"/>
      <c r="K188" s="476"/>
      <c r="L188" s="480"/>
      <c r="M188" s="481"/>
      <c r="N188" s="481"/>
      <c r="O188" s="482"/>
      <c r="P188" s="526" t="s">
        <v>138</v>
      </c>
      <c r="Q188" s="527"/>
      <c r="R188" s="528"/>
      <c r="S188" s="242" t="str">
        <f>IF(S187="","",VLOOKUP(S187,'シフト記号表（勤務時間帯）'!$C$6:$K$35,9,FALSE))</f>
        <v/>
      </c>
      <c r="T188" s="243" t="str">
        <f>IF(T187="","",VLOOKUP(T187,'シフト記号表（勤務時間帯）'!$C$6:$K$35,9,FALSE))</f>
        <v/>
      </c>
      <c r="U188" s="243" t="str">
        <f>IF(U187="","",VLOOKUP(U187,'シフト記号表（勤務時間帯）'!$C$6:$K$35,9,FALSE))</f>
        <v/>
      </c>
      <c r="V188" s="243" t="str">
        <f>IF(V187="","",VLOOKUP(V187,'シフト記号表（勤務時間帯）'!$C$6:$K$35,9,FALSE))</f>
        <v/>
      </c>
      <c r="W188" s="243" t="str">
        <f>IF(W187="","",VLOOKUP(W187,'シフト記号表（勤務時間帯）'!$C$6:$K$35,9,FALSE))</f>
        <v/>
      </c>
      <c r="X188" s="243" t="str">
        <f>IF(X187="","",VLOOKUP(X187,'シフト記号表（勤務時間帯）'!$C$6:$K$35,9,FALSE))</f>
        <v/>
      </c>
      <c r="Y188" s="244" t="str">
        <f>IF(Y187="","",VLOOKUP(Y187,'シフト記号表（勤務時間帯）'!$C$6:$K$35,9,FALSE))</f>
        <v/>
      </c>
      <c r="Z188" s="242" t="str">
        <f>IF(Z187="","",VLOOKUP(Z187,'シフト記号表（勤務時間帯）'!$C$6:$K$35,9,FALSE))</f>
        <v/>
      </c>
      <c r="AA188" s="243" t="str">
        <f>IF(AA187="","",VLOOKUP(AA187,'シフト記号表（勤務時間帯）'!$C$6:$K$35,9,FALSE))</f>
        <v/>
      </c>
      <c r="AB188" s="243" t="str">
        <f>IF(AB187="","",VLOOKUP(AB187,'シフト記号表（勤務時間帯）'!$C$6:$K$35,9,FALSE))</f>
        <v/>
      </c>
      <c r="AC188" s="243" t="str">
        <f>IF(AC187="","",VLOOKUP(AC187,'シフト記号表（勤務時間帯）'!$C$6:$K$35,9,FALSE))</f>
        <v/>
      </c>
      <c r="AD188" s="243" t="str">
        <f>IF(AD187="","",VLOOKUP(AD187,'シフト記号表（勤務時間帯）'!$C$6:$K$35,9,FALSE))</f>
        <v/>
      </c>
      <c r="AE188" s="243" t="str">
        <f>IF(AE187="","",VLOOKUP(AE187,'シフト記号表（勤務時間帯）'!$C$6:$K$35,9,FALSE))</f>
        <v/>
      </c>
      <c r="AF188" s="244" t="str">
        <f>IF(AF187="","",VLOOKUP(AF187,'シフト記号表（勤務時間帯）'!$C$6:$K$35,9,FALSE))</f>
        <v/>
      </c>
      <c r="AG188" s="242" t="str">
        <f>IF(AG187="","",VLOOKUP(AG187,'シフト記号表（勤務時間帯）'!$C$6:$K$35,9,FALSE))</f>
        <v/>
      </c>
      <c r="AH188" s="243" t="str">
        <f>IF(AH187="","",VLOOKUP(AH187,'シフト記号表（勤務時間帯）'!$C$6:$K$35,9,FALSE))</f>
        <v/>
      </c>
      <c r="AI188" s="243" t="str">
        <f>IF(AI187="","",VLOOKUP(AI187,'シフト記号表（勤務時間帯）'!$C$6:$K$35,9,FALSE))</f>
        <v/>
      </c>
      <c r="AJ188" s="243" t="str">
        <f>IF(AJ187="","",VLOOKUP(AJ187,'シフト記号表（勤務時間帯）'!$C$6:$K$35,9,FALSE))</f>
        <v/>
      </c>
      <c r="AK188" s="243" t="str">
        <f>IF(AK187="","",VLOOKUP(AK187,'シフト記号表（勤務時間帯）'!$C$6:$K$35,9,FALSE))</f>
        <v/>
      </c>
      <c r="AL188" s="243" t="str">
        <f>IF(AL187="","",VLOOKUP(AL187,'シフト記号表（勤務時間帯）'!$C$6:$K$35,9,FALSE))</f>
        <v/>
      </c>
      <c r="AM188" s="244" t="str">
        <f>IF(AM187="","",VLOOKUP(AM187,'シフト記号表（勤務時間帯）'!$C$6:$K$35,9,FALSE))</f>
        <v/>
      </c>
      <c r="AN188" s="242" t="str">
        <f>IF(AN187="","",VLOOKUP(AN187,'シフト記号表（勤務時間帯）'!$C$6:$K$35,9,FALSE))</f>
        <v/>
      </c>
      <c r="AO188" s="243" t="str">
        <f>IF(AO187="","",VLOOKUP(AO187,'シフト記号表（勤務時間帯）'!$C$6:$K$35,9,FALSE))</f>
        <v/>
      </c>
      <c r="AP188" s="243" t="str">
        <f>IF(AP187="","",VLOOKUP(AP187,'シフト記号表（勤務時間帯）'!$C$6:$K$35,9,FALSE))</f>
        <v/>
      </c>
      <c r="AQ188" s="243" t="str">
        <f>IF(AQ187="","",VLOOKUP(AQ187,'シフト記号表（勤務時間帯）'!$C$6:$K$35,9,FALSE))</f>
        <v/>
      </c>
      <c r="AR188" s="243" t="str">
        <f>IF(AR187="","",VLOOKUP(AR187,'シフト記号表（勤務時間帯）'!$C$6:$K$35,9,FALSE))</f>
        <v/>
      </c>
      <c r="AS188" s="243" t="str">
        <f>IF(AS187="","",VLOOKUP(AS187,'シフト記号表（勤務時間帯）'!$C$6:$K$35,9,FALSE))</f>
        <v/>
      </c>
      <c r="AT188" s="244" t="str">
        <f>IF(AT187="","",VLOOKUP(AT187,'シフト記号表（勤務時間帯）'!$C$6:$K$35,9,FALSE))</f>
        <v/>
      </c>
      <c r="AU188" s="242" t="str">
        <f>IF(AU187="","",VLOOKUP(AU187,'シフト記号表（勤務時間帯）'!$C$6:$K$35,9,FALSE))</f>
        <v/>
      </c>
      <c r="AV188" s="243" t="str">
        <f>IF(AV187="","",VLOOKUP(AV187,'シフト記号表（勤務時間帯）'!$C$6:$K$35,9,FALSE))</f>
        <v/>
      </c>
      <c r="AW188" s="243" t="str">
        <f>IF(AW187="","",VLOOKUP(AW187,'シフト記号表（勤務時間帯）'!$C$6:$K$35,9,FALSE))</f>
        <v/>
      </c>
      <c r="AX188" s="529">
        <f>IF($BB$3="４週",SUM(S188:AT188),IF($BB$3="暦月",SUM(S188:AW188),""))</f>
        <v>0</v>
      </c>
      <c r="AY188" s="530"/>
      <c r="AZ188" s="531">
        <f>IF($BB$3="４週",AX188/4,IF($BB$3="暦月",'通所型サービス（100名）'!AX188/('通所型サービス（100名）'!$BB$8/7),""))</f>
        <v>0</v>
      </c>
      <c r="BA188" s="532"/>
      <c r="BB188" s="580"/>
      <c r="BC188" s="481"/>
      <c r="BD188" s="481"/>
      <c r="BE188" s="481"/>
      <c r="BF188" s="482"/>
    </row>
    <row r="189" spans="2:58" ht="20.25" customHeight="1">
      <c r="B189" s="459"/>
      <c r="C189" s="546"/>
      <c r="D189" s="547"/>
      <c r="E189" s="548"/>
      <c r="F189" s="295">
        <f>C187</f>
        <v>0</v>
      </c>
      <c r="G189" s="550"/>
      <c r="H189" s="474"/>
      <c r="I189" s="475"/>
      <c r="J189" s="475"/>
      <c r="K189" s="476"/>
      <c r="L189" s="555"/>
      <c r="M189" s="556"/>
      <c r="N189" s="556"/>
      <c r="O189" s="557"/>
      <c r="P189" s="533" t="s">
        <v>139</v>
      </c>
      <c r="Q189" s="534"/>
      <c r="R189" s="535"/>
      <c r="S189" s="246" t="str">
        <f>IF(S187="","",VLOOKUP(S187,'シフト記号表（勤務時間帯）'!$C$6:$U$35,19,FALSE))</f>
        <v/>
      </c>
      <c r="T189" s="247" t="str">
        <f>IF(T187="","",VLOOKUP(T187,'シフト記号表（勤務時間帯）'!$C$6:$U$35,19,FALSE))</f>
        <v/>
      </c>
      <c r="U189" s="247" t="str">
        <f>IF(U187="","",VLOOKUP(U187,'シフト記号表（勤務時間帯）'!$C$6:$U$35,19,FALSE))</f>
        <v/>
      </c>
      <c r="V189" s="247" t="str">
        <f>IF(V187="","",VLOOKUP(V187,'シフト記号表（勤務時間帯）'!$C$6:$U$35,19,FALSE))</f>
        <v/>
      </c>
      <c r="W189" s="247" t="str">
        <f>IF(W187="","",VLOOKUP(W187,'シフト記号表（勤務時間帯）'!$C$6:$U$35,19,FALSE))</f>
        <v/>
      </c>
      <c r="X189" s="247" t="str">
        <f>IF(X187="","",VLOOKUP(X187,'シフト記号表（勤務時間帯）'!$C$6:$U$35,19,FALSE))</f>
        <v/>
      </c>
      <c r="Y189" s="248" t="str">
        <f>IF(Y187="","",VLOOKUP(Y187,'シフト記号表（勤務時間帯）'!$C$6:$U$35,19,FALSE))</f>
        <v/>
      </c>
      <c r="Z189" s="246" t="str">
        <f>IF(Z187="","",VLOOKUP(Z187,'シフト記号表（勤務時間帯）'!$C$6:$U$35,19,FALSE))</f>
        <v/>
      </c>
      <c r="AA189" s="247" t="str">
        <f>IF(AA187="","",VLOOKUP(AA187,'シフト記号表（勤務時間帯）'!$C$6:$U$35,19,FALSE))</f>
        <v/>
      </c>
      <c r="AB189" s="247" t="str">
        <f>IF(AB187="","",VLOOKUP(AB187,'シフト記号表（勤務時間帯）'!$C$6:$U$35,19,FALSE))</f>
        <v/>
      </c>
      <c r="AC189" s="247" t="str">
        <f>IF(AC187="","",VLOOKUP(AC187,'シフト記号表（勤務時間帯）'!$C$6:$U$35,19,FALSE))</f>
        <v/>
      </c>
      <c r="AD189" s="247" t="str">
        <f>IF(AD187="","",VLOOKUP(AD187,'シフト記号表（勤務時間帯）'!$C$6:$U$35,19,FALSE))</f>
        <v/>
      </c>
      <c r="AE189" s="247" t="str">
        <f>IF(AE187="","",VLOOKUP(AE187,'シフト記号表（勤務時間帯）'!$C$6:$U$35,19,FALSE))</f>
        <v/>
      </c>
      <c r="AF189" s="248" t="str">
        <f>IF(AF187="","",VLOOKUP(AF187,'シフト記号表（勤務時間帯）'!$C$6:$U$35,19,FALSE))</f>
        <v/>
      </c>
      <c r="AG189" s="246" t="str">
        <f>IF(AG187="","",VLOOKUP(AG187,'シフト記号表（勤務時間帯）'!$C$6:$U$35,19,FALSE))</f>
        <v/>
      </c>
      <c r="AH189" s="247" t="str">
        <f>IF(AH187="","",VLOOKUP(AH187,'シフト記号表（勤務時間帯）'!$C$6:$U$35,19,FALSE))</f>
        <v/>
      </c>
      <c r="AI189" s="247" t="str">
        <f>IF(AI187="","",VLOOKUP(AI187,'シフト記号表（勤務時間帯）'!$C$6:$U$35,19,FALSE))</f>
        <v/>
      </c>
      <c r="AJ189" s="247" t="str">
        <f>IF(AJ187="","",VLOOKUP(AJ187,'シフト記号表（勤務時間帯）'!$C$6:$U$35,19,FALSE))</f>
        <v/>
      </c>
      <c r="AK189" s="247" t="str">
        <f>IF(AK187="","",VLOOKUP(AK187,'シフト記号表（勤務時間帯）'!$C$6:$U$35,19,FALSE))</f>
        <v/>
      </c>
      <c r="AL189" s="247" t="str">
        <f>IF(AL187="","",VLOOKUP(AL187,'シフト記号表（勤務時間帯）'!$C$6:$U$35,19,FALSE))</f>
        <v/>
      </c>
      <c r="AM189" s="248" t="str">
        <f>IF(AM187="","",VLOOKUP(AM187,'シフト記号表（勤務時間帯）'!$C$6:$U$35,19,FALSE))</f>
        <v/>
      </c>
      <c r="AN189" s="246" t="str">
        <f>IF(AN187="","",VLOOKUP(AN187,'シフト記号表（勤務時間帯）'!$C$6:$U$35,19,FALSE))</f>
        <v/>
      </c>
      <c r="AO189" s="247" t="str">
        <f>IF(AO187="","",VLOOKUP(AO187,'シフト記号表（勤務時間帯）'!$C$6:$U$35,19,FALSE))</f>
        <v/>
      </c>
      <c r="AP189" s="247" t="str">
        <f>IF(AP187="","",VLOOKUP(AP187,'シフト記号表（勤務時間帯）'!$C$6:$U$35,19,FALSE))</f>
        <v/>
      </c>
      <c r="AQ189" s="247" t="str">
        <f>IF(AQ187="","",VLOOKUP(AQ187,'シフト記号表（勤務時間帯）'!$C$6:$U$35,19,FALSE))</f>
        <v/>
      </c>
      <c r="AR189" s="247" t="str">
        <f>IF(AR187="","",VLOOKUP(AR187,'シフト記号表（勤務時間帯）'!$C$6:$U$35,19,FALSE))</f>
        <v/>
      </c>
      <c r="AS189" s="247" t="str">
        <f>IF(AS187="","",VLOOKUP(AS187,'シフト記号表（勤務時間帯）'!$C$6:$U$35,19,FALSE))</f>
        <v/>
      </c>
      <c r="AT189" s="248" t="str">
        <f>IF(AT187="","",VLOOKUP(AT187,'シフト記号表（勤務時間帯）'!$C$6:$U$35,19,FALSE))</f>
        <v/>
      </c>
      <c r="AU189" s="246" t="str">
        <f>IF(AU187="","",VLOOKUP(AU187,'シフト記号表（勤務時間帯）'!$C$6:$U$35,19,FALSE))</f>
        <v/>
      </c>
      <c r="AV189" s="247" t="str">
        <f>IF(AV187="","",VLOOKUP(AV187,'シフト記号表（勤務時間帯）'!$C$6:$U$35,19,FALSE))</f>
        <v/>
      </c>
      <c r="AW189" s="247" t="str">
        <f>IF(AW187="","",VLOOKUP(AW187,'シフト記号表（勤務時間帯）'!$C$6:$U$35,19,FALSE))</f>
        <v/>
      </c>
      <c r="AX189" s="536">
        <f>IF($BB$3="４週",SUM(S189:AT189),IF($BB$3="暦月",SUM(S189:AW189),""))</f>
        <v>0</v>
      </c>
      <c r="AY189" s="537"/>
      <c r="AZ189" s="538">
        <f>IF($BB$3="４週",AX189/4,IF($BB$3="暦月",'通所型サービス（100名）'!AX189/('通所型サービス（100名）'!$BB$8/7),""))</f>
        <v>0</v>
      </c>
      <c r="BA189" s="539"/>
      <c r="BB189" s="581"/>
      <c r="BC189" s="556"/>
      <c r="BD189" s="556"/>
      <c r="BE189" s="556"/>
      <c r="BF189" s="557"/>
    </row>
    <row r="190" spans="2:58" ht="20.25" customHeight="1">
      <c r="B190" s="459">
        <f>B187+1</f>
        <v>57</v>
      </c>
      <c r="C190" s="540"/>
      <c r="D190" s="541"/>
      <c r="E190" s="542"/>
      <c r="F190" s="249"/>
      <c r="G190" s="549"/>
      <c r="H190" s="551"/>
      <c r="I190" s="475"/>
      <c r="J190" s="475"/>
      <c r="K190" s="476"/>
      <c r="L190" s="552"/>
      <c r="M190" s="553"/>
      <c r="N190" s="553"/>
      <c r="O190" s="554"/>
      <c r="P190" s="558" t="s">
        <v>137</v>
      </c>
      <c r="Q190" s="559"/>
      <c r="R190" s="560"/>
      <c r="S190" s="292"/>
      <c r="T190" s="293"/>
      <c r="U190" s="293"/>
      <c r="V190" s="293"/>
      <c r="W190" s="293"/>
      <c r="X190" s="293"/>
      <c r="Y190" s="294"/>
      <c r="Z190" s="292"/>
      <c r="AA190" s="293"/>
      <c r="AB190" s="293"/>
      <c r="AC190" s="293"/>
      <c r="AD190" s="293"/>
      <c r="AE190" s="293"/>
      <c r="AF190" s="294"/>
      <c r="AG190" s="292"/>
      <c r="AH190" s="293"/>
      <c r="AI190" s="293"/>
      <c r="AJ190" s="293"/>
      <c r="AK190" s="293"/>
      <c r="AL190" s="293"/>
      <c r="AM190" s="294"/>
      <c r="AN190" s="292"/>
      <c r="AO190" s="293"/>
      <c r="AP190" s="293"/>
      <c r="AQ190" s="293"/>
      <c r="AR190" s="293"/>
      <c r="AS190" s="293"/>
      <c r="AT190" s="294"/>
      <c r="AU190" s="292"/>
      <c r="AV190" s="293"/>
      <c r="AW190" s="293"/>
      <c r="AX190" s="624"/>
      <c r="AY190" s="625"/>
      <c r="AZ190" s="626"/>
      <c r="BA190" s="627"/>
      <c r="BB190" s="579"/>
      <c r="BC190" s="553"/>
      <c r="BD190" s="553"/>
      <c r="BE190" s="553"/>
      <c r="BF190" s="554"/>
    </row>
    <row r="191" spans="2:58" ht="20.25" customHeight="1">
      <c r="B191" s="459"/>
      <c r="C191" s="543"/>
      <c r="D191" s="544"/>
      <c r="E191" s="545"/>
      <c r="F191" s="241"/>
      <c r="G191" s="470"/>
      <c r="H191" s="474"/>
      <c r="I191" s="475"/>
      <c r="J191" s="475"/>
      <c r="K191" s="476"/>
      <c r="L191" s="480"/>
      <c r="M191" s="481"/>
      <c r="N191" s="481"/>
      <c r="O191" s="482"/>
      <c r="P191" s="526" t="s">
        <v>138</v>
      </c>
      <c r="Q191" s="527"/>
      <c r="R191" s="528"/>
      <c r="S191" s="242" t="str">
        <f>IF(S190="","",VLOOKUP(S190,'シフト記号表（勤務時間帯）'!$C$6:$K$35,9,FALSE))</f>
        <v/>
      </c>
      <c r="T191" s="243" t="str">
        <f>IF(T190="","",VLOOKUP(T190,'シフト記号表（勤務時間帯）'!$C$6:$K$35,9,FALSE))</f>
        <v/>
      </c>
      <c r="U191" s="243" t="str">
        <f>IF(U190="","",VLOOKUP(U190,'シフト記号表（勤務時間帯）'!$C$6:$K$35,9,FALSE))</f>
        <v/>
      </c>
      <c r="V191" s="243" t="str">
        <f>IF(V190="","",VLOOKUP(V190,'シフト記号表（勤務時間帯）'!$C$6:$K$35,9,FALSE))</f>
        <v/>
      </c>
      <c r="W191" s="243" t="str">
        <f>IF(W190="","",VLOOKUP(W190,'シフト記号表（勤務時間帯）'!$C$6:$K$35,9,FALSE))</f>
        <v/>
      </c>
      <c r="X191" s="243" t="str">
        <f>IF(X190="","",VLOOKUP(X190,'シフト記号表（勤務時間帯）'!$C$6:$K$35,9,FALSE))</f>
        <v/>
      </c>
      <c r="Y191" s="244" t="str">
        <f>IF(Y190="","",VLOOKUP(Y190,'シフト記号表（勤務時間帯）'!$C$6:$K$35,9,FALSE))</f>
        <v/>
      </c>
      <c r="Z191" s="242" t="str">
        <f>IF(Z190="","",VLOOKUP(Z190,'シフト記号表（勤務時間帯）'!$C$6:$K$35,9,FALSE))</f>
        <v/>
      </c>
      <c r="AA191" s="243" t="str">
        <f>IF(AA190="","",VLOOKUP(AA190,'シフト記号表（勤務時間帯）'!$C$6:$K$35,9,FALSE))</f>
        <v/>
      </c>
      <c r="AB191" s="243" t="str">
        <f>IF(AB190="","",VLOOKUP(AB190,'シフト記号表（勤務時間帯）'!$C$6:$K$35,9,FALSE))</f>
        <v/>
      </c>
      <c r="AC191" s="243" t="str">
        <f>IF(AC190="","",VLOOKUP(AC190,'シフト記号表（勤務時間帯）'!$C$6:$K$35,9,FALSE))</f>
        <v/>
      </c>
      <c r="AD191" s="243" t="str">
        <f>IF(AD190="","",VLOOKUP(AD190,'シフト記号表（勤務時間帯）'!$C$6:$K$35,9,FALSE))</f>
        <v/>
      </c>
      <c r="AE191" s="243" t="str">
        <f>IF(AE190="","",VLOOKUP(AE190,'シフト記号表（勤務時間帯）'!$C$6:$K$35,9,FALSE))</f>
        <v/>
      </c>
      <c r="AF191" s="244" t="str">
        <f>IF(AF190="","",VLOOKUP(AF190,'シフト記号表（勤務時間帯）'!$C$6:$K$35,9,FALSE))</f>
        <v/>
      </c>
      <c r="AG191" s="242" t="str">
        <f>IF(AG190="","",VLOOKUP(AG190,'シフト記号表（勤務時間帯）'!$C$6:$K$35,9,FALSE))</f>
        <v/>
      </c>
      <c r="AH191" s="243" t="str">
        <f>IF(AH190="","",VLOOKUP(AH190,'シフト記号表（勤務時間帯）'!$C$6:$K$35,9,FALSE))</f>
        <v/>
      </c>
      <c r="AI191" s="243" t="str">
        <f>IF(AI190="","",VLOOKUP(AI190,'シフト記号表（勤務時間帯）'!$C$6:$K$35,9,FALSE))</f>
        <v/>
      </c>
      <c r="AJ191" s="243" t="str">
        <f>IF(AJ190="","",VLOOKUP(AJ190,'シフト記号表（勤務時間帯）'!$C$6:$K$35,9,FALSE))</f>
        <v/>
      </c>
      <c r="AK191" s="243" t="str">
        <f>IF(AK190="","",VLOOKUP(AK190,'シフト記号表（勤務時間帯）'!$C$6:$K$35,9,FALSE))</f>
        <v/>
      </c>
      <c r="AL191" s="243" t="str">
        <f>IF(AL190="","",VLOOKUP(AL190,'シフト記号表（勤務時間帯）'!$C$6:$K$35,9,FALSE))</f>
        <v/>
      </c>
      <c r="AM191" s="244" t="str">
        <f>IF(AM190="","",VLOOKUP(AM190,'シフト記号表（勤務時間帯）'!$C$6:$K$35,9,FALSE))</f>
        <v/>
      </c>
      <c r="AN191" s="242" t="str">
        <f>IF(AN190="","",VLOOKUP(AN190,'シフト記号表（勤務時間帯）'!$C$6:$K$35,9,FALSE))</f>
        <v/>
      </c>
      <c r="AO191" s="243" t="str">
        <f>IF(AO190="","",VLOOKUP(AO190,'シフト記号表（勤務時間帯）'!$C$6:$K$35,9,FALSE))</f>
        <v/>
      </c>
      <c r="AP191" s="243" t="str">
        <f>IF(AP190="","",VLOOKUP(AP190,'シフト記号表（勤務時間帯）'!$C$6:$K$35,9,FALSE))</f>
        <v/>
      </c>
      <c r="AQ191" s="243" t="str">
        <f>IF(AQ190="","",VLOOKUP(AQ190,'シフト記号表（勤務時間帯）'!$C$6:$K$35,9,FALSE))</f>
        <v/>
      </c>
      <c r="AR191" s="243" t="str">
        <f>IF(AR190="","",VLOOKUP(AR190,'シフト記号表（勤務時間帯）'!$C$6:$K$35,9,FALSE))</f>
        <v/>
      </c>
      <c r="AS191" s="243" t="str">
        <f>IF(AS190="","",VLOOKUP(AS190,'シフト記号表（勤務時間帯）'!$C$6:$K$35,9,FALSE))</f>
        <v/>
      </c>
      <c r="AT191" s="244" t="str">
        <f>IF(AT190="","",VLOOKUP(AT190,'シフト記号表（勤務時間帯）'!$C$6:$K$35,9,FALSE))</f>
        <v/>
      </c>
      <c r="AU191" s="242" t="str">
        <f>IF(AU190="","",VLOOKUP(AU190,'シフト記号表（勤務時間帯）'!$C$6:$K$35,9,FALSE))</f>
        <v/>
      </c>
      <c r="AV191" s="243" t="str">
        <f>IF(AV190="","",VLOOKUP(AV190,'シフト記号表（勤務時間帯）'!$C$6:$K$35,9,FALSE))</f>
        <v/>
      </c>
      <c r="AW191" s="243" t="str">
        <f>IF(AW190="","",VLOOKUP(AW190,'シフト記号表（勤務時間帯）'!$C$6:$K$35,9,FALSE))</f>
        <v/>
      </c>
      <c r="AX191" s="529">
        <f>IF($BB$3="４週",SUM(S191:AT191),IF($BB$3="暦月",SUM(S191:AW191),""))</f>
        <v>0</v>
      </c>
      <c r="AY191" s="530"/>
      <c r="AZ191" s="531">
        <f>IF($BB$3="４週",AX191/4,IF($BB$3="暦月",'通所型サービス（100名）'!AX191/('通所型サービス（100名）'!$BB$8/7),""))</f>
        <v>0</v>
      </c>
      <c r="BA191" s="532"/>
      <c r="BB191" s="580"/>
      <c r="BC191" s="481"/>
      <c r="BD191" s="481"/>
      <c r="BE191" s="481"/>
      <c r="BF191" s="482"/>
    </row>
    <row r="192" spans="2:58" ht="20.25" customHeight="1">
      <c r="B192" s="459"/>
      <c r="C192" s="546"/>
      <c r="D192" s="547"/>
      <c r="E192" s="548"/>
      <c r="F192" s="295">
        <f>C190</f>
        <v>0</v>
      </c>
      <c r="G192" s="550"/>
      <c r="H192" s="474"/>
      <c r="I192" s="475"/>
      <c r="J192" s="475"/>
      <c r="K192" s="476"/>
      <c r="L192" s="555"/>
      <c r="M192" s="556"/>
      <c r="N192" s="556"/>
      <c r="O192" s="557"/>
      <c r="P192" s="533" t="s">
        <v>139</v>
      </c>
      <c r="Q192" s="534"/>
      <c r="R192" s="535"/>
      <c r="S192" s="246" t="str">
        <f>IF(S190="","",VLOOKUP(S190,'シフト記号表（勤務時間帯）'!$C$6:$U$35,19,FALSE))</f>
        <v/>
      </c>
      <c r="T192" s="247" t="str">
        <f>IF(T190="","",VLOOKUP(T190,'シフト記号表（勤務時間帯）'!$C$6:$U$35,19,FALSE))</f>
        <v/>
      </c>
      <c r="U192" s="247" t="str">
        <f>IF(U190="","",VLOOKUP(U190,'シフト記号表（勤務時間帯）'!$C$6:$U$35,19,FALSE))</f>
        <v/>
      </c>
      <c r="V192" s="247" t="str">
        <f>IF(V190="","",VLOOKUP(V190,'シフト記号表（勤務時間帯）'!$C$6:$U$35,19,FALSE))</f>
        <v/>
      </c>
      <c r="W192" s="247" t="str">
        <f>IF(W190="","",VLOOKUP(W190,'シフト記号表（勤務時間帯）'!$C$6:$U$35,19,FALSE))</f>
        <v/>
      </c>
      <c r="X192" s="247" t="str">
        <f>IF(X190="","",VLOOKUP(X190,'シフト記号表（勤務時間帯）'!$C$6:$U$35,19,FALSE))</f>
        <v/>
      </c>
      <c r="Y192" s="248" t="str">
        <f>IF(Y190="","",VLOOKUP(Y190,'シフト記号表（勤務時間帯）'!$C$6:$U$35,19,FALSE))</f>
        <v/>
      </c>
      <c r="Z192" s="246" t="str">
        <f>IF(Z190="","",VLOOKUP(Z190,'シフト記号表（勤務時間帯）'!$C$6:$U$35,19,FALSE))</f>
        <v/>
      </c>
      <c r="AA192" s="247" t="str">
        <f>IF(AA190="","",VLOOKUP(AA190,'シフト記号表（勤務時間帯）'!$C$6:$U$35,19,FALSE))</f>
        <v/>
      </c>
      <c r="AB192" s="247" t="str">
        <f>IF(AB190="","",VLOOKUP(AB190,'シフト記号表（勤務時間帯）'!$C$6:$U$35,19,FALSE))</f>
        <v/>
      </c>
      <c r="AC192" s="247" t="str">
        <f>IF(AC190="","",VLOOKUP(AC190,'シフト記号表（勤務時間帯）'!$C$6:$U$35,19,FALSE))</f>
        <v/>
      </c>
      <c r="AD192" s="247" t="str">
        <f>IF(AD190="","",VLOOKUP(AD190,'シフト記号表（勤務時間帯）'!$C$6:$U$35,19,FALSE))</f>
        <v/>
      </c>
      <c r="AE192" s="247" t="str">
        <f>IF(AE190="","",VLOOKUP(AE190,'シフト記号表（勤務時間帯）'!$C$6:$U$35,19,FALSE))</f>
        <v/>
      </c>
      <c r="AF192" s="248" t="str">
        <f>IF(AF190="","",VLOOKUP(AF190,'シフト記号表（勤務時間帯）'!$C$6:$U$35,19,FALSE))</f>
        <v/>
      </c>
      <c r="AG192" s="246" t="str">
        <f>IF(AG190="","",VLOOKUP(AG190,'シフト記号表（勤務時間帯）'!$C$6:$U$35,19,FALSE))</f>
        <v/>
      </c>
      <c r="AH192" s="247" t="str">
        <f>IF(AH190="","",VLOOKUP(AH190,'シフト記号表（勤務時間帯）'!$C$6:$U$35,19,FALSE))</f>
        <v/>
      </c>
      <c r="AI192" s="247" t="str">
        <f>IF(AI190="","",VLOOKUP(AI190,'シフト記号表（勤務時間帯）'!$C$6:$U$35,19,FALSE))</f>
        <v/>
      </c>
      <c r="AJ192" s="247" t="str">
        <f>IF(AJ190="","",VLOOKUP(AJ190,'シフト記号表（勤務時間帯）'!$C$6:$U$35,19,FALSE))</f>
        <v/>
      </c>
      <c r="AK192" s="247" t="str">
        <f>IF(AK190="","",VLOOKUP(AK190,'シフト記号表（勤務時間帯）'!$C$6:$U$35,19,FALSE))</f>
        <v/>
      </c>
      <c r="AL192" s="247" t="str">
        <f>IF(AL190="","",VLOOKUP(AL190,'シフト記号表（勤務時間帯）'!$C$6:$U$35,19,FALSE))</f>
        <v/>
      </c>
      <c r="AM192" s="248" t="str">
        <f>IF(AM190="","",VLOOKUP(AM190,'シフト記号表（勤務時間帯）'!$C$6:$U$35,19,FALSE))</f>
        <v/>
      </c>
      <c r="AN192" s="246" t="str">
        <f>IF(AN190="","",VLOOKUP(AN190,'シフト記号表（勤務時間帯）'!$C$6:$U$35,19,FALSE))</f>
        <v/>
      </c>
      <c r="AO192" s="247" t="str">
        <f>IF(AO190="","",VLOOKUP(AO190,'シフト記号表（勤務時間帯）'!$C$6:$U$35,19,FALSE))</f>
        <v/>
      </c>
      <c r="AP192" s="247" t="str">
        <f>IF(AP190="","",VLOOKUP(AP190,'シフト記号表（勤務時間帯）'!$C$6:$U$35,19,FALSE))</f>
        <v/>
      </c>
      <c r="AQ192" s="247" t="str">
        <f>IF(AQ190="","",VLOOKUP(AQ190,'シフト記号表（勤務時間帯）'!$C$6:$U$35,19,FALSE))</f>
        <v/>
      </c>
      <c r="AR192" s="247" t="str">
        <f>IF(AR190="","",VLOOKUP(AR190,'シフト記号表（勤務時間帯）'!$C$6:$U$35,19,FALSE))</f>
        <v/>
      </c>
      <c r="AS192" s="247" t="str">
        <f>IF(AS190="","",VLOOKUP(AS190,'シフト記号表（勤務時間帯）'!$C$6:$U$35,19,FALSE))</f>
        <v/>
      </c>
      <c r="AT192" s="248" t="str">
        <f>IF(AT190="","",VLOOKUP(AT190,'シフト記号表（勤務時間帯）'!$C$6:$U$35,19,FALSE))</f>
        <v/>
      </c>
      <c r="AU192" s="246" t="str">
        <f>IF(AU190="","",VLOOKUP(AU190,'シフト記号表（勤務時間帯）'!$C$6:$U$35,19,FALSE))</f>
        <v/>
      </c>
      <c r="AV192" s="247" t="str">
        <f>IF(AV190="","",VLOOKUP(AV190,'シフト記号表（勤務時間帯）'!$C$6:$U$35,19,FALSE))</f>
        <v/>
      </c>
      <c r="AW192" s="247" t="str">
        <f>IF(AW190="","",VLOOKUP(AW190,'シフト記号表（勤務時間帯）'!$C$6:$U$35,19,FALSE))</f>
        <v/>
      </c>
      <c r="AX192" s="536">
        <f>IF($BB$3="４週",SUM(S192:AT192),IF($BB$3="暦月",SUM(S192:AW192),""))</f>
        <v>0</v>
      </c>
      <c r="AY192" s="537"/>
      <c r="AZ192" s="538">
        <f>IF($BB$3="４週",AX192/4,IF($BB$3="暦月",'通所型サービス（100名）'!AX192/('通所型サービス（100名）'!$BB$8/7),""))</f>
        <v>0</v>
      </c>
      <c r="BA192" s="539"/>
      <c r="BB192" s="581"/>
      <c r="BC192" s="556"/>
      <c r="BD192" s="556"/>
      <c r="BE192" s="556"/>
      <c r="BF192" s="557"/>
    </row>
    <row r="193" spans="2:58" ht="20.25" customHeight="1">
      <c r="B193" s="459">
        <f>B190+1</f>
        <v>58</v>
      </c>
      <c r="C193" s="540"/>
      <c r="D193" s="541"/>
      <c r="E193" s="542"/>
      <c r="F193" s="249"/>
      <c r="G193" s="549"/>
      <c r="H193" s="551"/>
      <c r="I193" s="475"/>
      <c r="J193" s="475"/>
      <c r="K193" s="476"/>
      <c r="L193" s="552"/>
      <c r="M193" s="553"/>
      <c r="N193" s="553"/>
      <c r="O193" s="554"/>
      <c r="P193" s="558" t="s">
        <v>137</v>
      </c>
      <c r="Q193" s="559"/>
      <c r="R193" s="560"/>
      <c r="S193" s="292"/>
      <c r="T193" s="293"/>
      <c r="U193" s="293"/>
      <c r="V193" s="293"/>
      <c r="W193" s="293"/>
      <c r="X193" s="293"/>
      <c r="Y193" s="294"/>
      <c r="Z193" s="292"/>
      <c r="AA193" s="293"/>
      <c r="AB193" s="293"/>
      <c r="AC193" s="293"/>
      <c r="AD193" s="293"/>
      <c r="AE193" s="293"/>
      <c r="AF193" s="294"/>
      <c r="AG193" s="292"/>
      <c r="AH193" s="293"/>
      <c r="AI193" s="293"/>
      <c r="AJ193" s="293"/>
      <c r="AK193" s="293"/>
      <c r="AL193" s="293"/>
      <c r="AM193" s="294"/>
      <c r="AN193" s="292"/>
      <c r="AO193" s="293"/>
      <c r="AP193" s="293"/>
      <c r="AQ193" s="293"/>
      <c r="AR193" s="293"/>
      <c r="AS193" s="293"/>
      <c r="AT193" s="294"/>
      <c r="AU193" s="292"/>
      <c r="AV193" s="293"/>
      <c r="AW193" s="293"/>
      <c r="AX193" s="624"/>
      <c r="AY193" s="625"/>
      <c r="AZ193" s="626"/>
      <c r="BA193" s="627"/>
      <c r="BB193" s="579"/>
      <c r="BC193" s="553"/>
      <c r="BD193" s="553"/>
      <c r="BE193" s="553"/>
      <c r="BF193" s="554"/>
    </row>
    <row r="194" spans="2:58" ht="20.25" customHeight="1">
      <c r="B194" s="459"/>
      <c r="C194" s="543"/>
      <c r="D194" s="544"/>
      <c r="E194" s="545"/>
      <c r="F194" s="241"/>
      <c r="G194" s="470"/>
      <c r="H194" s="474"/>
      <c r="I194" s="475"/>
      <c r="J194" s="475"/>
      <c r="K194" s="476"/>
      <c r="L194" s="480"/>
      <c r="M194" s="481"/>
      <c r="N194" s="481"/>
      <c r="O194" s="482"/>
      <c r="P194" s="526" t="s">
        <v>138</v>
      </c>
      <c r="Q194" s="527"/>
      <c r="R194" s="528"/>
      <c r="S194" s="242" t="str">
        <f>IF(S193="","",VLOOKUP(S193,'シフト記号表（勤務時間帯）'!$C$6:$K$35,9,FALSE))</f>
        <v/>
      </c>
      <c r="T194" s="243" t="str">
        <f>IF(T193="","",VLOOKUP(T193,'シフト記号表（勤務時間帯）'!$C$6:$K$35,9,FALSE))</f>
        <v/>
      </c>
      <c r="U194" s="243" t="str">
        <f>IF(U193="","",VLOOKUP(U193,'シフト記号表（勤務時間帯）'!$C$6:$K$35,9,FALSE))</f>
        <v/>
      </c>
      <c r="V194" s="243" t="str">
        <f>IF(V193="","",VLOOKUP(V193,'シフト記号表（勤務時間帯）'!$C$6:$K$35,9,FALSE))</f>
        <v/>
      </c>
      <c r="W194" s="243" t="str">
        <f>IF(W193="","",VLOOKUP(W193,'シフト記号表（勤務時間帯）'!$C$6:$K$35,9,FALSE))</f>
        <v/>
      </c>
      <c r="X194" s="243" t="str">
        <f>IF(X193="","",VLOOKUP(X193,'シフト記号表（勤務時間帯）'!$C$6:$K$35,9,FALSE))</f>
        <v/>
      </c>
      <c r="Y194" s="244" t="str">
        <f>IF(Y193="","",VLOOKUP(Y193,'シフト記号表（勤務時間帯）'!$C$6:$K$35,9,FALSE))</f>
        <v/>
      </c>
      <c r="Z194" s="242" t="str">
        <f>IF(Z193="","",VLOOKUP(Z193,'シフト記号表（勤務時間帯）'!$C$6:$K$35,9,FALSE))</f>
        <v/>
      </c>
      <c r="AA194" s="243" t="str">
        <f>IF(AA193="","",VLOOKUP(AA193,'シフト記号表（勤務時間帯）'!$C$6:$K$35,9,FALSE))</f>
        <v/>
      </c>
      <c r="AB194" s="243" t="str">
        <f>IF(AB193="","",VLOOKUP(AB193,'シフト記号表（勤務時間帯）'!$C$6:$K$35,9,FALSE))</f>
        <v/>
      </c>
      <c r="AC194" s="243" t="str">
        <f>IF(AC193="","",VLOOKUP(AC193,'シフト記号表（勤務時間帯）'!$C$6:$K$35,9,FALSE))</f>
        <v/>
      </c>
      <c r="AD194" s="243" t="str">
        <f>IF(AD193="","",VLOOKUP(AD193,'シフト記号表（勤務時間帯）'!$C$6:$K$35,9,FALSE))</f>
        <v/>
      </c>
      <c r="AE194" s="243" t="str">
        <f>IF(AE193="","",VLOOKUP(AE193,'シフト記号表（勤務時間帯）'!$C$6:$K$35,9,FALSE))</f>
        <v/>
      </c>
      <c r="AF194" s="244" t="str">
        <f>IF(AF193="","",VLOOKUP(AF193,'シフト記号表（勤務時間帯）'!$C$6:$K$35,9,FALSE))</f>
        <v/>
      </c>
      <c r="AG194" s="242" t="str">
        <f>IF(AG193="","",VLOOKUP(AG193,'シフト記号表（勤務時間帯）'!$C$6:$K$35,9,FALSE))</f>
        <v/>
      </c>
      <c r="AH194" s="243" t="str">
        <f>IF(AH193="","",VLOOKUP(AH193,'シフト記号表（勤務時間帯）'!$C$6:$K$35,9,FALSE))</f>
        <v/>
      </c>
      <c r="AI194" s="243" t="str">
        <f>IF(AI193="","",VLOOKUP(AI193,'シフト記号表（勤務時間帯）'!$C$6:$K$35,9,FALSE))</f>
        <v/>
      </c>
      <c r="AJ194" s="243" t="str">
        <f>IF(AJ193="","",VLOOKUP(AJ193,'シフト記号表（勤務時間帯）'!$C$6:$K$35,9,FALSE))</f>
        <v/>
      </c>
      <c r="AK194" s="243" t="str">
        <f>IF(AK193="","",VLOOKUP(AK193,'シフト記号表（勤務時間帯）'!$C$6:$K$35,9,FALSE))</f>
        <v/>
      </c>
      <c r="AL194" s="243" t="str">
        <f>IF(AL193="","",VLOOKUP(AL193,'シフト記号表（勤務時間帯）'!$C$6:$K$35,9,FALSE))</f>
        <v/>
      </c>
      <c r="AM194" s="244" t="str">
        <f>IF(AM193="","",VLOOKUP(AM193,'シフト記号表（勤務時間帯）'!$C$6:$K$35,9,FALSE))</f>
        <v/>
      </c>
      <c r="AN194" s="242" t="str">
        <f>IF(AN193="","",VLOOKUP(AN193,'シフト記号表（勤務時間帯）'!$C$6:$K$35,9,FALSE))</f>
        <v/>
      </c>
      <c r="AO194" s="243" t="str">
        <f>IF(AO193="","",VLOOKUP(AO193,'シフト記号表（勤務時間帯）'!$C$6:$K$35,9,FALSE))</f>
        <v/>
      </c>
      <c r="AP194" s="243" t="str">
        <f>IF(AP193="","",VLOOKUP(AP193,'シフト記号表（勤務時間帯）'!$C$6:$K$35,9,FALSE))</f>
        <v/>
      </c>
      <c r="AQ194" s="243" t="str">
        <f>IF(AQ193="","",VLOOKUP(AQ193,'シフト記号表（勤務時間帯）'!$C$6:$K$35,9,FALSE))</f>
        <v/>
      </c>
      <c r="AR194" s="243" t="str">
        <f>IF(AR193="","",VLOOKUP(AR193,'シフト記号表（勤務時間帯）'!$C$6:$K$35,9,FALSE))</f>
        <v/>
      </c>
      <c r="AS194" s="243" t="str">
        <f>IF(AS193="","",VLOOKUP(AS193,'シフト記号表（勤務時間帯）'!$C$6:$K$35,9,FALSE))</f>
        <v/>
      </c>
      <c r="AT194" s="244" t="str">
        <f>IF(AT193="","",VLOOKUP(AT193,'シフト記号表（勤務時間帯）'!$C$6:$K$35,9,FALSE))</f>
        <v/>
      </c>
      <c r="AU194" s="242" t="str">
        <f>IF(AU193="","",VLOOKUP(AU193,'シフト記号表（勤務時間帯）'!$C$6:$K$35,9,FALSE))</f>
        <v/>
      </c>
      <c r="AV194" s="243" t="str">
        <f>IF(AV193="","",VLOOKUP(AV193,'シフト記号表（勤務時間帯）'!$C$6:$K$35,9,FALSE))</f>
        <v/>
      </c>
      <c r="AW194" s="243" t="str">
        <f>IF(AW193="","",VLOOKUP(AW193,'シフト記号表（勤務時間帯）'!$C$6:$K$35,9,FALSE))</f>
        <v/>
      </c>
      <c r="AX194" s="529">
        <f>IF($BB$3="４週",SUM(S194:AT194),IF($BB$3="暦月",SUM(S194:AW194),""))</f>
        <v>0</v>
      </c>
      <c r="AY194" s="530"/>
      <c r="AZ194" s="531">
        <f>IF($BB$3="４週",AX194/4,IF($BB$3="暦月",'通所型サービス（100名）'!AX194/('通所型サービス（100名）'!$BB$8/7),""))</f>
        <v>0</v>
      </c>
      <c r="BA194" s="532"/>
      <c r="BB194" s="580"/>
      <c r="BC194" s="481"/>
      <c r="BD194" s="481"/>
      <c r="BE194" s="481"/>
      <c r="BF194" s="482"/>
    </row>
    <row r="195" spans="2:58" ht="20.25" customHeight="1">
      <c r="B195" s="459"/>
      <c r="C195" s="546"/>
      <c r="D195" s="547"/>
      <c r="E195" s="548"/>
      <c r="F195" s="295">
        <f>C193</f>
        <v>0</v>
      </c>
      <c r="G195" s="550"/>
      <c r="H195" s="474"/>
      <c r="I195" s="475"/>
      <c r="J195" s="475"/>
      <c r="K195" s="476"/>
      <c r="L195" s="555"/>
      <c r="M195" s="556"/>
      <c r="N195" s="556"/>
      <c r="O195" s="557"/>
      <c r="P195" s="533" t="s">
        <v>139</v>
      </c>
      <c r="Q195" s="534"/>
      <c r="R195" s="535"/>
      <c r="S195" s="246" t="str">
        <f>IF(S193="","",VLOOKUP(S193,'シフト記号表（勤務時間帯）'!$C$6:$U$35,19,FALSE))</f>
        <v/>
      </c>
      <c r="T195" s="247" t="str">
        <f>IF(T193="","",VLOOKUP(T193,'シフト記号表（勤務時間帯）'!$C$6:$U$35,19,FALSE))</f>
        <v/>
      </c>
      <c r="U195" s="247" t="str">
        <f>IF(U193="","",VLOOKUP(U193,'シフト記号表（勤務時間帯）'!$C$6:$U$35,19,FALSE))</f>
        <v/>
      </c>
      <c r="V195" s="247" t="str">
        <f>IF(V193="","",VLOOKUP(V193,'シフト記号表（勤務時間帯）'!$C$6:$U$35,19,FALSE))</f>
        <v/>
      </c>
      <c r="W195" s="247" t="str">
        <f>IF(W193="","",VLOOKUP(W193,'シフト記号表（勤務時間帯）'!$C$6:$U$35,19,FALSE))</f>
        <v/>
      </c>
      <c r="X195" s="247" t="str">
        <f>IF(X193="","",VLOOKUP(X193,'シフト記号表（勤務時間帯）'!$C$6:$U$35,19,FALSE))</f>
        <v/>
      </c>
      <c r="Y195" s="248" t="str">
        <f>IF(Y193="","",VLOOKUP(Y193,'シフト記号表（勤務時間帯）'!$C$6:$U$35,19,FALSE))</f>
        <v/>
      </c>
      <c r="Z195" s="246" t="str">
        <f>IF(Z193="","",VLOOKUP(Z193,'シフト記号表（勤務時間帯）'!$C$6:$U$35,19,FALSE))</f>
        <v/>
      </c>
      <c r="AA195" s="247" t="str">
        <f>IF(AA193="","",VLOOKUP(AA193,'シフト記号表（勤務時間帯）'!$C$6:$U$35,19,FALSE))</f>
        <v/>
      </c>
      <c r="AB195" s="247" t="str">
        <f>IF(AB193="","",VLOOKUP(AB193,'シフト記号表（勤務時間帯）'!$C$6:$U$35,19,FALSE))</f>
        <v/>
      </c>
      <c r="AC195" s="247" t="str">
        <f>IF(AC193="","",VLOOKUP(AC193,'シフト記号表（勤務時間帯）'!$C$6:$U$35,19,FALSE))</f>
        <v/>
      </c>
      <c r="AD195" s="247" t="str">
        <f>IF(AD193="","",VLOOKUP(AD193,'シフト記号表（勤務時間帯）'!$C$6:$U$35,19,FALSE))</f>
        <v/>
      </c>
      <c r="AE195" s="247" t="str">
        <f>IF(AE193="","",VLOOKUP(AE193,'シフト記号表（勤務時間帯）'!$C$6:$U$35,19,FALSE))</f>
        <v/>
      </c>
      <c r="AF195" s="248" t="str">
        <f>IF(AF193="","",VLOOKUP(AF193,'シフト記号表（勤務時間帯）'!$C$6:$U$35,19,FALSE))</f>
        <v/>
      </c>
      <c r="AG195" s="246" t="str">
        <f>IF(AG193="","",VLOOKUP(AG193,'シフト記号表（勤務時間帯）'!$C$6:$U$35,19,FALSE))</f>
        <v/>
      </c>
      <c r="AH195" s="247" t="str">
        <f>IF(AH193="","",VLOOKUP(AH193,'シフト記号表（勤務時間帯）'!$C$6:$U$35,19,FALSE))</f>
        <v/>
      </c>
      <c r="AI195" s="247" t="str">
        <f>IF(AI193="","",VLOOKUP(AI193,'シフト記号表（勤務時間帯）'!$C$6:$U$35,19,FALSE))</f>
        <v/>
      </c>
      <c r="AJ195" s="247" t="str">
        <f>IF(AJ193="","",VLOOKUP(AJ193,'シフト記号表（勤務時間帯）'!$C$6:$U$35,19,FALSE))</f>
        <v/>
      </c>
      <c r="AK195" s="247" t="str">
        <f>IF(AK193="","",VLOOKUP(AK193,'シフト記号表（勤務時間帯）'!$C$6:$U$35,19,FALSE))</f>
        <v/>
      </c>
      <c r="AL195" s="247" t="str">
        <f>IF(AL193="","",VLOOKUP(AL193,'シフト記号表（勤務時間帯）'!$C$6:$U$35,19,FALSE))</f>
        <v/>
      </c>
      <c r="AM195" s="248" t="str">
        <f>IF(AM193="","",VLOOKUP(AM193,'シフト記号表（勤務時間帯）'!$C$6:$U$35,19,FALSE))</f>
        <v/>
      </c>
      <c r="AN195" s="246" t="str">
        <f>IF(AN193="","",VLOOKUP(AN193,'シフト記号表（勤務時間帯）'!$C$6:$U$35,19,FALSE))</f>
        <v/>
      </c>
      <c r="AO195" s="247" t="str">
        <f>IF(AO193="","",VLOOKUP(AO193,'シフト記号表（勤務時間帯）'!$C$6:$U$35,19,FALSE))</f>
        <v/>
      </c>
      <c r="AP195" s="247" t="str">
        <f>IF(AP193="","",VLOOKUP(AP193,'シフト記号表（勤務時間帯）'!$C$6:$U$35,19,FALSE))</f>
        <v/>
      </c>
      <c r="AQ195" s="247" t="str">
        <f>IF(AQ193="","",VLOOKUP(AQ193,'シフト記号表（勤務時間帯）'!$C$6:$U$35,19,FALSE))</f>
        <v/>
      </c>
      <c r="AR195" s="247" t="str">
        <f>IF(AR193="","",VLOOKUP(AR193,'シフト記号表（勤務時間帯）'!$C$6:$U$35,19,FALSE))</f>
        <v/>
      </c>
      <c r="AS195" s="247" t="str">
        <f>IF(AS193="","",VLOOKUP(AS193,'シフト記号表（勤務時間帯）'!$C$6:$U$35,19,FALSE))</f>
        <v/>
      </c>
      <c r="AT195" s="248" t="str">
        <f>IF(AT193="","",VLOOKUP(AT193,'シフト記号表（勤務時間帯）'!$C$6:$U$35,19,FALSE))</f>
        <v/>
      </c>
      <c r="AU195" s="246" t="str">
        <f>IF(AU193="","",VLOOKUP(AU193,'シフト記号表（勤務時間帯）'!$C$6:$U$35,19,FALSE))</f>
        <v/>
      </c>
      <c r="AV195" s="247" t="str">
        <f>IF(AV193="","",VLOOKUP(AV193,'シフト記号表（勤務時間帯）'!$C$6:$U$35,19,FALSE))</f>
        <v/>
      </c>
      <c r="AW195" s="247" t="str">
        <f>IF(AW193="","",VLOOKUP(AW193,'シフト記号表（勤務時間帯）'!$C$6:$U$35,19,FALSE))</f>
        <v/>
      </c>
      <c r="AX195" s="536">
        <f>IF($BB$3="４週",SUM(S195:AT195),IF($BB$3="暦月",SUM(S195:AW195),""))</f>
        <v>0</v>
      </c>
      <c r="AY195" s="537"/>
      <c r="AZ195" s="538">
        <f>IF($BB$3="４週",AX195/4,IF($BB$3="暦月",'通所型サービス（100名）'!AX195/('通所型サービス（100名）'!$BB$8/7),""))</f>
        <v>0</v>
      </c>
      <c r="BA195" s="539"/>
      <c r="BB195" s="581"/>
      <c r="BC195" s="556"/>
      <c r="BD195" s="556"/>
      <c r="BE195" s="556"/>
      <c r="BF195" s="557"/>
    </row>
    <row r="196" spans="2:58" ht="20.25" customHeight="1">
      <c r="B196" s="459">
        <f>B193+1</f>
        <v>59</v>
      </c>
      <c r="C196" s="540"/>
      <c r="D196" s="541"/>
      <c r="E196" s="542"/>
      <c r="F196" s="249"/>
      <c r="G196" s="549"/>
      <c r="H196" s="551"/>
      <c r="I196" s="475"/>
      <c r="J196" s="475"/>
      <c r="K196" s="476"/>
      <c r="L196" s="552"/>
      <c r="M196" s="553"/>
      <c r="N196" s="553"/>
      <c r="O196" s="554"/>
      <c r="P196" s="558" t="s">
        <v>137</v>
      </c>
      <c r="Q196" s="559"/>
      <c r="R196" s="560"/>
      <c r="S196" s="292"/>
      <c r="T196" s="293"/>
      <c r="U196" s="293"/>
      <c r="V196" s="293"/>
      <c r="W196" s="293"/>
      <c r="X196" s="293"/>
      <c r="Y196" s="294"/>
      <c r="Z196" s="292"/>
      <c r="AA196" s="293"/>
      <c r="AB196" s="293"/>
      <c r="AC196" s="293"/>
      <c r="AD196" s="293"/>
      <c r="AE196" s="293"/>
      <c r="AF196" s="294"/>
      <c r="AG196" s="292"/>
      <c r="AH196" s="293"/>
      <c r="AI196" s="293"/>
      <c r="AJ196" s="293"/>
      <c r="AK196" s="293"/>
      <c r="AL196" s="293"/>
      <c r="AM196" s="294"/>
      <c r="AN196" s="292"/>
      <c r="AO196" s="293"/>
      <c r="AP196" s="293"/>
      <c r="AQ196" s="293"/>
      <c r="AR196" s="293"/>
      <c r="AS196" s="293"/>
      <c r="AT196" s="294"/>
      <c r="AU196" s="292"/>
      <c r="AV196" s="293"/>
      <c r="AW196" s="293"/>
      <c r="AX196" s="624"/>
      <c r="AY196" s="625"/>
      <c r="AZ196" s="626"/>
      <c r="BA196" s="627"/>
      <c r="BB196" s="579"/>
      <c r="BC196" s="553"/>
      <c r="BD196" s="553"/>
      <c r="BE196" s="553"/>
      <c r="BF196" s="554"/>
    </row>
    <row r="197" spans="2:58" ht="20.25" customHeight="1">
      <c r="B197" s="459"/>
      <c r="C197" s="543"/>
      <c r="D197" s="544"/>
      <c r="E197" s="545"/>
      <c r="F197" s="241"/>
      <c r="G197" s="470"/>
      <c r="H197" s="474"/>
      <c r="I197" s="475"/>
      <c r="J197" s="475"/>
      <c r="K197" s="476"/>
      <c r="L197" s="480"/>
      <c r="M197" s="481"/>
      <c r="N197" s="481"/>
      <c r="O197" s="482"/>
      <c r="P197" s="526" t="s">
        <v>138</v>
      </c>
      <c r="Q197" s="527"/>
      <c r="R197" s="528"/>
      <c r="S197" s="242" t="str">
        <f>IF(S196="","",VLOOKUP(S196,'シフト記号表（勤務時間帯）'!$C$6:$K$35,9,FALSE))</f>
        <v/>
      </c>
      <c r="T197" s="243" t="str">
        <f>IF(T196="","",VLOOKUP(T196,'シフト記号表（勤務時間帯）'!$C$6:$K$35,9,FALSE))</f>
        <v/>
      </c>
      <c r="U197" s="243" t="str">
        <f>IF(U196="","",VLOOKUP(U196,'シフト記号表（勤務時間帯）'!$C$6:$K$35,9,FALSE))</f>
        <v/>
      </c>
      <c r="V197" s="243" t="str">
        <f>IF(V196="","",VLOOKUP(V196,'シフト記号表（勤務時間帯）'!$C$6:$K$35,9,FALSE))</f>
        <v/>
      </c>
      <c r="W197" s="243" t="str">
        <f>IF(W196="","",VLOOKUP(W196,'シフト記号表（勤務時間帯）'!$C$6:$K$35,9,FALSE))</f>
        <v/>
      </c>
      <c r="X197" s="243" t="str">
        <f>IF(X196="","",VLOOKUP(X196,'シフト記号表（勤務時間帯）'!$C$6:$K$35,9,FALSE))</f>
        <v/>
      </c>
      <c r="Y197" s="244" t="str">
        <f>IF(Y196="","",VLOOKUP(Y196,'シフト記号表（勤務時間帯）'!$C$6:$K$35,9,FALSE))</f>
        <v/>
      </c>
      <c r="Z197" s="242" t="str">
        <f>IF(Z196="","",VLOOKUP(Z196,'シフト記号表（勤務時間帯）'!$C$6:$K$35,9,FALSE))</f>
        <v/>
      </c>
      <c r="AA197" s="243" t="str">
        <f>IF(AA196="","",VLOOKUP(AA196,'シフト記号表（勤務時間帯）'!$C$6:$K$35,9,FALSE))</f>
        <v/>
      </c>
      <c r="AB197" s="243" t="str">
        <f>IF(AB196="","",VLOOKUP(AB196,'シフト記号表（勤務時間帯）'!$C$6:$K$35,9,FALSE))</f>
        <v/>
      </c>
      <c r="AC197" s="243" t="str">
        <f>IF(AC196="","",VLOOKUP(AC196,'シフト記号表（勤務時間帯）'!$C$6:$K$35,9,FALSE))</f>
        <v/>
      </c>
      <c r="AD197" s="243" t="str">
        <f>IF(AD196="","",VLOOKUP(AD196,'シフト記号表（勤務時間帯）'!$C$6:$K$35,9,FALSE))</f>
        <v/>
      </c>
      <c r="AE197" s="243" t="str">
        <f>IF(AE196="","",VLOOKUP(AE196,'シフト記号表（勤務時間帯）'!$C$6:$K$35,9,FALSE))</f>
        <v/>
      </c>
      <c r="AF197" s="244" t="str">
        <f>IF(AF196="","",VLOOKUP(AF196,'シフト記号表（勤務時間帯）'!$C$6:$K$35,9,FALSE))</f>
        <v/>
      </c>
      <c r="AG197" s="242" t="str">
        <f>IF(AG196="","",VLOOKUP(AG196,'シフト記号表（勤務時間帯）'!$C$6:$K$35,9,FALSE))</f>
        <v/>
      </c>
      <c r="AH197" s="243" t="str">
        <f>IF(AH196="","",VLOOKUP(AH196,'シフト記号表（勤務時間帯）'!$C$6:$K$35,9,FALSE))</f>
        <v/>
      </c>
      <c r="AI197" s="243" t="str">
        <f>IF(AI196="","",VLOOKUP(AI196,'シフト記号表（勤務時間帯）'!$C$6:$K$35,9,FALSE))</f>
        <v/>
      </c>
      <c r="AJ197" s="243" t="str">
        <f>IF(AJ196="","",VLOOKUP(AJ196,'シフト記号表（勤務時間帯）'!$C$6:$K$35,9,FALSE))</f>
        <v/>
      </c>
      <c r="AK197" s="243" t="str">
        <f>IF(AK196="","",VLOOKUP(AK196,'シフト記号表（勤務時間帯）'!$C$6:$K$35,9,FALSE))</f>
        <v/>
      </c>
      <c r="AL197" s="243" t="str">
        <f>IF(AL196="","",VLOOKUP(AL196,'シフト記号表（勤務時間帯）'!$C$6:$K$35,9,FALSE))</f>
        <v/>
      </c>
      <c r="AM197" s="244" t="str">
        <f>IF(AM196="","",VLOOKUP(AM196,'シフト記号表（勤務時間帯）'!$C$6:$K$35,9,FALSE))</f>
        <v/>
      </c>
      <c r="AN197" s="242" t="str">
        <f>IF(AN196="","",VLOOKUP(AN196,'シフト記号表（勤務時間帯）'!$C$6:$K$35,9,FALSE))</f>
        <v/>
      </c>
      <c r="AO197" s="243" t="str">
        <f>IF(AO196="","",VLOOKUP(AO196,'シフト記号表（勤務時間帯）'!$C$6:$K$35,9,FALSE))</f>
        <v/>
      </c>
      <c r="AP197" s="243" t="str">
        <f>IF(AP196="","",VLOOKUP(AP196,'シフト記号表（勤務時間帯）'!$C$6:$K$35,9,FALSE))</f>
        <v/>
      </c>
      <c r="AQ197" s="243" t="str">
        <f>IF(AQ196="","",VLOOKUP(AQ196,'シフト記号表（勤務時間帯）'!$C$6:$K$35,9,FALSE))</f>
        <v/>
      </c>
      <c r="AR197" s="243" t="str">
        <f>IF(AR196="","",VLOOKUP(AR196,'シフト記号表（勤務時間帯）'!$C$6:$K$35,9,FALSE))</f>
        <v/>
      </c>
      <c r="AS197" s="243" t="str">
        <f>IF(AS196="","",VLOOKUP(AS196,'シフト記号表（勤務時間帯）'!$C$6:$K$35,9,FALSE))</f>
        <v/>
      </c>
      <c r="AT197" s="244" t="str">
        <f>IF(AT196="","",VLOOKUP(AT196,'シフト記号表（勤務時間帯）'!$C$6:$K$35,9,FALSE))</f>
        <v/>
      </c>
      <c r="AU197" s="242" t="str">
        <f>IF(AU196="","",VLOOKUP(AU196,'シフト記号表（勤務時間帯）'!$C$6:$K$35,9,FALSE))</f>
        <v/>
      </c>
      <c r="AV197" s="243" t="str">
        <f>IF(AV196="","",VLOOKUP(AV196,'シフト記号表（勤務時間帯）'!$C$6:$K$35,9,FALSE))</f>
        <v/>
      </c>
      <c r="AW197" s="243" t="str">
        <f>IF(AW196="","",VLOOKUP(AW196,'シフト記号表（勤務時間帯）'!$C$6:$K$35,9,FALSE))</f>
        <v/>
      </c>
      <c r="AX197" s="529">
        <f>IF($BB$3="４週",SUM(S197:AT197),IF($BB$3="暦月",SUM(S197:AW197),""))</f>
        <v>0</v>
      </c>
      <c r="AY197" s="530"/>
      <c r="AZ197" s="531">
        <f>IF($BB$3="４週",AX197/4,IF($BB$3="暦月",'通所型サービス（100名）'!AX197/('通所型サービス（100名）'!$BB$8/7),""))</f>
        <v>0</v>
      </c>
      <c r="BA197" s="532"/>
      <c r="BB197" s="580"/>
      <c r="BC197" s="481"/>
      <c r="BD197" s="481"/>
      <c r="BE197" s="481"/>
      <c r="BF197" s="482"/>
    </row>
    <row r="198" spans="2:58" ht="20.25" customHeight="1">
      <c r="B198" s="459"/>
      <c r="C198" s="546"/>
      <c r="D198" s="547"/>
      <c r="E198" s="548"/>
      <c r="F198" s="295">
        <f>C196</f>
        <v>0</v>
      </c>
      <c r="G198" s="550"/>
      <c r="H198" s="474"/>
      <c r="I198" s="475"/>
      <c r="J198" s="475"/>
      <c r="K198" s="476"/>
      <c r="L198" s="555"/>
      <c r="M198" s="556"/>
      <c r="N198" s="556"/>
      <c r="O198" s="557"/>
      <c r="P198" s="533" t="s">
        <v>139</v>
      </c>
      <c r="Q198" s="534"/>
      <c r="R198" s="535"/>
      <c r="S198" s="246" t="str">
        <f>IF(S196="","",VLOOKUP(S196,'シフト記号表（勤務時間帯）'!$C$6:$U$35,19,FALSE))</f>
        <v/>
      </c>
      <c r="T198" s="247" t="str">
        <f>IF(T196="","",VLOOKUP(T196,'シフト記号表（勤務時間帯）'!$C$6:$U$35,19,FALSE))</f>
        <v/>
      </c>
      <c r="U198" s="247" t="str">
        <f>IF(U196="","",VLOOKUP(U196,'シフト記号表（勤務時間帯）'!$C$6:$U$35,19,FALSE))</f>
        <v/>
      </c>
      <c r="V198" s="247" t="str">
        <f>IF(V196="","",VLOOKUP(V196,'シフト記号表（勤務時間帯）'!$C$6:$U$35,19,FALSE))</f>
        <v/>
      </c>
      <c r="W198" s="247" t="str">
        <f>IF(W196="","",VLOOKUP(W196,'シフト記号表（勤務時間帯）'!$C$6:$U$35,19,FALSE))</f>
        <v/>
      </c>
      <c r="X198" s="247" t="str">
        <f>IF(X196="","",VLOOKUP(X196,'シフト記号表（勤務時間帯）'!$C$6:$U$35,19,FALSE))</f>
        <v/>
      </c>
      <c r="Y198" s="248" t="str">
        <f>IF(Y196="","",VLOOKUP(Y196,'シフト記号表（勤務時間帯）'!$C$6:$U$35,19,FALSE))</f>
        <v/>
      </c>
      <c r="Z198" s="246" t="str">
        <f>IF(Z196="","",VLOOKUP(Z196,'シフト記号表（勤務時間帯）'!$C$6:$U$35,19,FALSE))</f>
        <v/>
      </c>
      <c r="AA198" s="247" t="str">
        <f>IF(AA196="","",VLOOKUP(AA196,'シフト記号表（勤務時間帯）'!$C$6:$U$35,19,FALSE))</f>
        <v/>
      </c>
      <c r="AB198" s="247" t="str">
        <f>IF(AB196="","",VLOOKUP(AB196,'シフト記号表（勤務時間帯）'!$C$6:$U$35,19,FALSE))</f>
        <v/>
      </c>
      <c r="AC198" s="247" t="str">
        <f>IF(AC196="","",VLOOKUP(AC196,'シフト記号表（勤務時間帯）'!$C$6:$U$35,19,FALSE))</f>
        <v/>
      </c>
      <c r="AD198" s="247" t="str">
        <f>IF(AD196="","",VLOOKUP(AD196,'シフト記号表（勤務時間帯）'!$C$6:$U$35,19,FALSE))</f>
        <v/>
      </c>
      <c r="AE198" s="247" t="str">
        <f>IF(AE196="","",VLOOKUP(AE196,'シフト記号表（勤務時間帯）'!$C$6:$U$35,19,FALSE))</f>
        <v/>
      </c>
      <c r="AF198" s="248" t="str">
        <f>IF(AF196="","",VLOOKUP(AF196,'シフト記号表（勤務時間帯）'!$C$6:$U$35,19,FALSE))</f>
        <v/>
      </c>
      <c r="AG198" s="246" t="str">
        <f>IF(AG196="","",VLOOKUP(AG196,'シフト記号表（勤務時間帯）'!$C$6:$U$35,19,FALSE))</f>
        <v/>
      </c>
      <c r="AH198" s="247" t="str">
        <f>IF(AH196="","",VLOOKUP(AH196,'シフト記号表（勤務時間帯）'!$C$6:$U$35,19,FALSE))</f>
        <v/>
      </c>
      <c r="AI198" s="247" t="str">
        <f>IF(AI196="","",VLOOKUP(AI196,'シフト記号表（勤務時間帯）'!$C$6:$U$35,19,FALSE))</f>
        <v/>
      </c>
      <c r="AJ198" s="247" t="str">
        <f>IF(AJ196="","",VLOOKUP(AJ196,'シフト記号表（勤務時間帯）'!$C$6:$U$35,19,FALSE))</f>
        <v/>
      </c>
      <c r="AK198" s="247" t="str">
        <f>IF(AK196="","",VLOOKUP(AK196,'シフト記号表（勤務時間帯）'!$C$6:$U$35,19,FALSE))</f>
        <v/>
      </c>
      <c r="AL198" s="247" t="str">
        <f>IF(AL196="","",VLOOKUP(AL196,'シフト記号表（勤務時間帯）'!$C$6:$U$35,19,FALSE))</f>
        <v/>
      </c>
      <c r="AM198" s="248" t="str">
        <f>IF(AM196="","",VLOOKUP(AM196,'シフト記号表（勤務時間帯）'!$C$6:$U$35,19,FALSE))</f>
        <v/>
      </c>
      <c r="AN198" s="246" t="str">
        <f>IF(AN196="","",VLOOKUP(AN196,'シフト記号表（勤務時間帯）'!$C$6:$U$35,19,FALSE))</f>
        <v/>
      </c>
      <c r="AO198" s="247" t="str">
        <f>IF(AO196="","",VLOOKUP(AO196,'シフト記号表（勤務時間帯）'!$C$6:$U$35,19,FALSE))</f>
        <v/>
      </c>
      <c r="AP198" s="247" t="str">
        <f>IF(AP196="","",VLOOKUP(AP196,'シフト記号表（勤務時間帯）'!$C$6:$U$35,19,FALSE))</f>
        <v/>
      </c>
      <c r="AQ198" s="247" t="str">
        <f>IF(AQ196="","",VLOOKUP(AQ196,'シフト記号表（勤務時間帯）'!$C$6:$U$35,19,FALSE))</f>
        <v/>
      </c>
      <c r="AR198" s="247" t="str">
        <f>IF(AR196="","",VLOOKUP(AR196,'シフト記号表（勤務時間帯）'!$C$6:$U$35,19,FALSE))</f>
        <v/>
      </c>
      <c r="AS198" s="247" t="str">
        <f>IF(AS196="","",VLOOKUP(AS196,'シフト記号表（勤務時間帯）'!$C$6:$U$35,19,FALSE))</f>
        <v/>
      </c>
      <c r="AT198" s="248" t="str">
        <f>IF(AT196="","",VLOOKUP(AT196,'シフト記号表（勤務時間帯）'!$C$6:$U$35,19,FALSE))</f>
        <v/>
      </c>
      <c r="AU198" s="246" t="str">
        <f>IF(AU196="","",VLOOKUP(AU196,'シフト記号表（勤務時間帯）'!$C$6:$U$35,19,FALSE))</f>
        <v/>
      </c>
      <c r="AV198" s="247" t="str">
        <f>IF(AV196="","",VLOOKUP(AV196,'シフト記号表（勤務時間帯）'!$C$6:$U$35,19,FALSE))</f>
        <v/>
      </c>
      <c r="AW198" s="247" t="str">
        <f>IF(AW196="","",VLOOKUP(AW196,'シフト記号表（勤務時間帯）'!$C$6:$U$35,19,FALSE))</f>
        <v/>
      </c>
      <c r="AX198" s="536">
        <f>IF($BB$3="４週",SUM(S198:AT198),IF($BB$3="暦月",SUM(S198:AW198),""))</f>
        <v>0</v>
      </c>
      <c r="AY198" s="537"/>
      <c r="AZ198" s="538">
        <f>IF($BB$3="４週",AX198/4,IF($BB$3="暦月",'通所型サービス（100名）'!AX198/('通所型サービス（100名）'!$BB$8/7),""))</f>
        <v>0</v>
      </c>
      <c r="BA198" s="539"/>
      <c r="BB198" s="581"/>
      <c r="BC198" s="556"/>
      <c r="BD198" s="556"/>
      <c r="BE198" s="556"/>
      <c r="BF198" s="557"/>
    </row>
    <row r="199" spans="2:58" ht="20.25" customHeight="1">
      <c r="B199" s="459">
        <f>B196+1</f>
        <v>60</v>
      </c>
      <c r="C199" s="540"/>
      <c r="D199" s="541"/>
      <c r="E199" s="542"/>
      <c r="F199" s="249"/>
      <c r="G199" s="549"/>
      <c r="H199" s="551"/>
      <c r="I199" s="475"/>
      <c r="J199" s="475"/>
      <c r="K199" s="476"/>
      <c r="L199" s="552"/>
      <c r="M199" s="553"/>
      <c r="N199" s="553"/>
      <c r="O199" s="554"/>
      <c r="P199" s="558" t="s">
        <v>137</v>
      </c>
      <c r="Q199" s="559"/>
      <c r="R199" s="560"/>
      <c r="S199" s="292"/>
      <c r="T199" s="293"/>
      <c r="U199" s="293"/>
      <c r="V199" s="293"/>
      <c r="W199" s="293"/>
      <c r="X199" s="293"/>
      <c r="Y199" s="294"/>
      <c r="Z199" s="292"/>
      <c r="AA199" s="293"/>
      <c r="AB199" s="293"/>
      <c r="AC199" s="293"/>
      <c r="AD199" s="293"/>
      <c r="AE199" s="293"/>
      <c r="AF199" s="294"/>
      <c r="AG199" s="292"/>
      <c r="AH199" s="293"/>
      <c r="AI199" s="293"/>
      <c r="AJ199" s="293"/>
      <c r="AK199" s="293"/>
      <c r="AL199" s="293"/>
      <c r="AM199" s="294"/>
      <c r="AN199" s="292"/>
      <c r="AO199" s="293"/>
      <c r="AP199" s="293"/>
      <c r="AQ199" s="293"/>
      <c r="AR199" s="293"/>
      <c r="AS199" s="293"/>
      <c r="AT199" s="294"/>
      <c r="AU199" s="292"/>
      <c r="AV199" s="293"/>
      <c r="AW199" s="293"/>
      <c r="AX199" s="624"/>
      <c r="AY199" s="625"/>
      <c r="AZ199" s="626"/>
      <c r="BA199" s="627"/>
      <c r="BB199" s="579"/>
      <c r="BC199" s="553"/>
      <c r="BD199" s="553"/>
      <c r="BE199" s="553"/>
      <c r="BF199" s="554"/>
    </row>
    <row r="200" spans="2:58" ht="20.25" customHeight="1">
      <c r="B200" s="459"/>
      <c r="C200" s="543"/>
      <c r="D200" s="544"/>
      <c r="E200" s="545"/>
      <c r="F200" s="241"/>
      <c r="G200" s="470"/>
      <c r="H200" s="474"/>
      <c r="I200" s="475"/>
      <c r="J200" s="475"/>
      <c r="K200" s="476"/>
      <c r="L200" s="480"/>
      <c r="M200" s="481"/>
      <c r="N200" s="481"/>
      <c r="O200" s="482"/>
      <c r="P200" s="526" t="s">
        <v>138</v>
      </c>
      <c r="Q200" s="527"/>
      <c r="R200" s="528"/>
      <c r="S200" s="242" t="str">
        <f>IF(S199="","",VLOOKUP(S199,'シフト記号表（勤務時間帯）'!$C$6:$K$35,9,FALSE))</f>
        <v/>
      </c>
      <c r="T200" s="243" t="str">
        <f>IF(T199="","",VLOOKUP(T199,'シフト記号表（勤務時間帯）'!$C$6:$K$35,9,FALSE))</f>
        <v/>
      </c>
      <c r="U200" s="243" t="str">
        <f>IF(U199="","",VLOOKUP(U199,'シフト記号表（勤務時間帯）'!$C$6:$K$35,9,FALSE))</f>
        <v/>
      </c>
      <c r="V200" s="243" t="str">
        <f>IF(V199="","",VLOOKUP(V199,'シフト記号表（勤務時間帯）'!$C$6:$K$35,9,FALSE))</f>
        <v/>
      </c>
      <c r="W200" s="243" t="str">
        <f>IF(W199="","",VLOOKUP(W199,'シフト記号表（勤務時間帯）'!$C$6:$K$35,9,FALSE))</f>
        <v/>
      </c>
      <c r="X200" s="243" t="str">
        <f>IF(X199="","",VLOOKUP(X199,'シフト記号表（勤務時間帯）'!$C$6:$K$35,9,FALSE))</f>
        <v/>
      </c>
      <c r="Y200" s="244" t="str">
        <f>IF(Y199="","",VLOOKUP(Y199,'シフト記号表（勤務時間帯）'!$C$6:$K$35,9,FALSE))</f>
        <v/>
      </c>
      <c r="Z200" s="242" t="str">
        <f>IF(Z199="","",VLOOKUP(Z199,'シフト記号表（勤務時間帯）'!$C$6:$K$35,9,FALSE))</f>
        <v/>
      </c>
      <c r="AA200" s="243" t="str">
        <f>IF(AA199="","",VLOOKUP(AA199,'シフト記号表（勤務時間帯）'!$C$6:$K$35,9,FALSE))</f>
        <v/>
      </c>
      <c r="AB200" s="243" t="str">
        <f>IF(AB199="","",VLOOKUP(AB199,'シフト記号表（勤務時間帯）'!$C$6:$K$35,9,FALSE))</f>
        <v/>
      </c>
      <c r="AC200" s="243" t="str">
        <f>IF(AC199="","",VLOOKUP(AC199,'シフト記号表（勤務時間帯）'!$C$6:$K$35,9,FALSE))</f>
        <v/>
      </c>
      <c r="AD200" s="243" t="str">
        <f>IF(AD199="","",VLOOKUP(AD199,'シフト記号表（勤務時間帯）'!$C$6:$K$35,9,FALSE))</f>
        <v/>
      </c>
      <c r="AE200" s="243" t="str">
        <f>IF(AE199="","",VLOOKUP(AE199,'シフト記号表（勤務時間帯）'!$C$6:$K$35,9,FALSE))</f>
        <v/>
      </c>
      <c r="AF200" s="244" t="str">
        <f>IF(AF199="","",VLOOKUP(AF199,'シフト記号表（勤務時間帯）'!$C$6:$K$35,9,FALSE))</f>
        <v/>
      </c>
      <c r="AG200" s="242" t="str">
        <f>IF(AG199="","",VLOOKUP(AG199,'シフト記号表（勤務時間帯）'!$C$6:$K$35,9,FALSE))</f>
        <v/>
      </c>
      <c r="AH200" s="243" t="str">
        <f>IF(AH199="","",VLOOKUP(AH199,'シフト記号表（勤務時間帯）'!$C$6:$K$35,9,FALSE))</f>
        <v/>
      </c>
      <c r="AI200" s="243" t="str">
        <f>IF(AI199="","",VLOOKUP(AI199,'シフト記号表（勤務時間帯）'!$C$6:$K$35,9,FALSE))</f>
        <v/>
      </c>
      <c r="AJ200" s="243" t="str">
        <f>IF(AJ199="","",VLOOKUP(AJ199,'シフト記号表（勤務時間帯）'!$C$6:$K$35,9,FALSE))</f>
        <v/>
      </c>
      <c r="AK200" s="243" t="str">
        <f>IF(AK199="","",VLOOKUP(AK199,'シフト記号表（勤務時間帯）'!$C$6:$K$35,9,FALSE))</f>
        <v/>
      </c>
      <c r="AL200" s="243" t="str">
        <f>IF(AL199="","",VLOOKUP(AL199,'シフト記号表（勤務時間帯）'!$C$6:$K$35,9,FALSE))</f>
        <v/>
      </c>
      <c r="AM200" s="244" t="str">
        <f>IF(AM199="","",VLOOKUP(AM199,'シフト記号表（勤務時間帯）'!$C$6:$K$35,9,FALSE))</f>
        <v/>
      </c>
      <c r="AN200" s="242" t="str">
        <f>IF(AN199="","",VLOOKUP(AN199,'シフト記号表（勤務時間帯）'!$C$6:$K$35,9,FALSE))</f>
        <v/>
      </c>
      <c r="AO200" s="243" t="str">
        <f>IF(AO199="","",VLOOKUP(AO199,'シフト記号表（勤務時間帯）'!$C$6:$K$35,9,FALSE))</f>
        <v/>
      </c>
      <c r="AP200" s="243" t="str">
        <f>IF(AP199="","",VLOOKUP(AP199,'シフト記号表（勤務時間帯）'!$C$6:$K$35,9,FALSE))</f>
        <v/>
      </c>
      <c r="AQ200" s="243" t="str">
        <f>IF(AQ199="","",VLOOKUP(AQ199,'シフト記号表（勤務時間帯）'!$C$6:$K$35,9,FALSE))</f>
        <v/>
      </c>
      <c r="AR200" s="243" t="str">
        <f>IF(AR199="","",VLOOKUP(AR199,'シフト記号表（勤務時間帯）'!$C$6:$K$35,9,FALSE))</f>
        <v/>
      </c>
      <c r="AS200" s="243" t="str">
        <f>IF(AS199="","",VLOOKUP(AS199,'シフト記号表（勤務時間帯）'!$C$6:$K$35,9,FALSE))</f>
        <v/>
      </c>
      <c r="AT200" s="244" t="str">
        <f>IF(AT199="","",VLOOKUP(AT199,'シフト記号表（勤務時間帯）'!$C$6:$K$35,9,FALSE))</f>
        <v/>
      </c>
      <c r="AU200" s="242" t="str">
        <f>IF(AU199="","",VLOOKUP(AU199,'シフト記号表（勤務時間帯）'!$C$6:$K$35,9,FALSE))</f>
        <v/>
      </c>
      <c r="AV200" s="243" t="str">
        <f>IF(AV199="","",VLOOKUP(AV199,'シフト記号表（勤務時間帯）'!$C$6:$K$35,9,FALSE))</f>
        <v/>
      </c>
      <c r="AW200" s="243" t="str">
        <f>IF(AW199="","",VLOOKUP(AW199,'シフト記号表（勤務時間帯）'!$C$6:$K$35,9,FALSE))</f>
        <v/>
      </c>
      <c r="AX200" s="529">
        <f>IF($BB$3="４週",SUM(S200:AT200),IF($BB$3="暦月",SUM(S200:AW200),""))</f>
        <v>0</v>
      </c>
      <c r="AY200" s="530"/>
      <c r="AZ200" s="531">
        <f>IF($BB$3="４週",AX200/4,IF($BB$3="暦月",'通所型サービス（100名）'!AX200/('通所型サービス（100名）'!$BB$8/7),""))</f>
        <v>0</v>
      </c>
      <c r="BA200" s="532"/>
      <c r="BB200" s="580"/>
      <c r="BC200" s="481"/>
      <c r="BD200" s="481"/>
      <c r="BE200" s="481"/>
      <c r="BF200" s="482"/>
    </row>
    <row r="201" spans="2:58" ht="20.25" customHeight="1">
      <c r="B201" s="459"/>
      <c r="C201" s="546"/>
      <c r="D201" s="547"/>
      <c r="E201" s="548"/>
      <c r="F201" s="295">
        <f>C199</f>
        <v>0</v>
      </c>
      <c r="G201" s="550"/>
      <c r="H201" s="474"/>
      <c r="I201" s="475"/>
      <c r="J201" s="475"/>
      <c r="K201" s="476"/>
      <c r="L201" s="555"/>
      <c r="M201" s="556"/>
      <c r="N201" s="556"/>
      <c r="O201" s="557"/>
      <c r="P201" s="533" t="s">
        <v>139</v>
      </c>
      <c r="Q201" s="534"/>
      <c r="R201" s="535"/>
      <c r="S201" s="246" t="str">
        <f>IF(S199="","",VLOOKUP(S199,'シフト記号表（勤務時間帯）'!$C$6:$U$35,19,FALSE))</f>
        <v/>
      </c>
      <c r="T201" s="247" t="str">
        <f>IF(T199="","",VLOOKUP(T199,'シフト記号表（勤務時間帯）'!$C$6:$U$35,19,FALSE))</f>
        <v/>
      </c>
      <c r="U201" s="247" t="str">
        <f>IF(U199="","",VLOOKUP(U199,'シフト記号表（勤務時間帯）'!$C$6:$U$35,19,FALSE))</f>
        <v/>
      </c>
      <c r="V201" s="247" t="str">
        <f>IF(V199="","",VLOOKUP(V199,'シフト記号表（勤務時間帯）'!$C$6:$U$35,19,FALSE))</f>
        <v/>
      </c>
      <c r="W201" s="247" t="str">
        <f>IF(W199="","",VLOOKUP(W199,'シフト記号表（勤務時間帯）'!$C$6:$U$35,19,FALSE))</f>
        <v/>
      </c>
      <c r="X201" s="247" t="str">
        <f>IF(X199="","",VLOOKUP(X199,'シフト記号表（勤務時間帯）'!$C$6:$U$35,19,FALSE))</f>
        <v/>
      </c>
      <c r="Y201" s="248" t="str">
        <f>IF(Y199="","",VLOOKUP(Y199,'シフト記号表（勤務時間帯）'!$C$6:$U$35,19,FALSE))</f>
        <v/>
      </c>
      <c r="Z201" s="246" t="str">
        <f>IF(Z199="","",VLOOKUP(Z199,'シフト記号表（勤務時間帯）'!$C$6:$U$35,19,FALSE))</f>
        <v/>
      </c>
      <c r="AA201" s="247" t="str">
        <f>IF(AA199="","",VLOOKUP(AA199,'シフト記号表（勤務時間帯）'!$C$6:$U$35,19,FALSE))</f>
        <v/>
      </c>
      <c r="AB201" s="247" t="str">
        <f>IF(AB199="","",VLOOKUP(AB199,'シフト記号表（勤務時間帯）'!$C$6:$U$35,19,FALSE))</f>
        <v/>
      </c>
      <c r="AC201" s="247" t="str">
        <f>IF(AC199="","",VLOOKUP(AC199,'シフト記号表（勤務時間帯）'!$C$6:$U$35,19,FALSE))</f>
        <v/>
      </c>
      <c r="AD201" s="247" t="str">
        <f>IF(AD199="","",VLOOKUP(AD199,'シフト記号表（勤務時間帯）'!$C$6:$U$35,19,FALSE))</f>
        <v/>
      </c>
      <c r="AE201" s="247" t="str">
        <f>IF(AE199="","",VLOOKUP(AE199,'シフト記号表（勤務時間帯）'!$C$6:$U$35,19,FALSE))</f>
        <v/>
      </c>
      <c r="AF201" s="248" t="str">
        <f>IF(AF199="","",VLOOKUP(AF199,'シフト記号表（勤務時間帯）'!$C$6:$U$35,19,FALSE))</f>
        <v/>
      </c>
      <c r="AG201" s="246" t="str">
        <f>IF(AG199="","",VLOOKUP(AG199,'シフト記号表（勤務時間帯）'!$C$6:$U$35,19,FALSE))</f>
        <v/>
      </c>
      <c r="AH201" s="247" t="str">
        <f>IF(AH199="","",VLOOKUP(AH199,'シフト記号表（勤務時間帯）'!$C$6:$U$35,19,FALSE))</f>
        <v/>
      </c>
      <c r="AI201" s="247" t="str">
        <f>IF(AI199="","",VLOOKUP(AI199,'シフト記号表（勤務時間帯）'!$C$6:$U$35,19,FALSE))</f>
        <v/>
      </c>
      <c r="AJ201" s="247" t="str">
        <f>IF(AJ199="","",VLOOKUP(AJ199,'シフト記号表（勤務時間帯）'!$C$6:$U$35,19,FALSE))</f>
        <v/>
      </c>
      <c r="AK201" s="247" t="str">
        <f>IF(AK199="","",VLOOKUP(AK199,'シフト記号表（勤務時間帯）'!$C$6:$U$35,19,FALSE))</f>
        <v/>
      </c>
      <c r="AL201" s="247" t="str">
        <f>IF(AL199="","",VLOOKUP(AL199,'シフト記号表（勤務時間帯）'!$C$6:$U$35,19,FALSE))</f>
        <v/>
      </c>
      <c r="AM201" s="248" t="str">
        <f>IF(AM199="","",VLOOKUP(AM199,'シフト記号表（勤務時間帯）'!$C$6:$U$35,19,FALSE))</f>
        <v/>
      </c>
      <c r="AN201" s="246" t="str">
        <f>IF(AN199="","",VLOOKUP(AN199,'シフト記号表（勤務時間帯）'!$C$6:$U$35,19,FALSE))</f>
        <v/>
      </c>
      <c r="AO201" s="247" t="str">
        <f>IF(AO199="","",VLOOKUP(AO199,'シフト記号表（勤務時間帯）'!$C$6:$U$35,19,FALSE))</f>
        <v/>
      </c>
      <c r="AP201" s="247" t="str">
        <f>IF(AP199="","",VLOOKUP(AP199,'シフト記号表（勤務時間帯）'!$C$6:$U$35,19,FALSE))</f>
        <v/>
      </c>
      <c r="AQ201" s="247" t="str">
        <f>IF(AQ199="","",VLOOKUP(AQ199,'シフト記号表（勤務時間帯）'!$C$6:$U$35,19,FALSE))</f>
        <v/>
      </c>
      <c r="AR201" s="247" t="str">
        <f>IF(AR199="","",VLOOKUP(AR199,'シフト記号表（勤務時間帯）'!$C$6:$U$35,19,FALSE))</f>
        <v/>
      </c>
      <c r="AS201" s="247" t="str">
        <f>IF(AS199="","",VLOOKUP(AS199,'シフト記号表（勤務時間帯）'!$C$6:$U$35,19,FALSE))</f>
        <v/>
      </c>
      <c r="AT201" s="248" t="str">
        <f>IF(AT199="","",VLOOKUP(AT199,'シフト記号表（勤務時間帯）'!$C$6:$U$35,19,FALSE))</f>
        <v/>
      </c>
      <c r="AU201" s="246" t="str">
        <f>IF(AU199="","",VLOOKUP(AU199,'シフト記号表（勤務時間帯）'!$C$6:$U$35,19,FALSE))</f>
        <v/>
      </c>
      <c r="AV201" s="247" t="str">
        <f>IF(AV199="","",VLOOKUP(AV199,'シフト記号表（勤務時間帯）'!$C$6:$U$35,19,FALSE))</f>
        <v/>
      </c>
      <c r="AW201" s="247" t="str">
        <f>IF(AW199="","",VLOOKUP(AW199,'シフト記号表（勤務時間帯）'!$C$6:$U$35,19,FALSE))</f>
        <v/>
      </c>
      <c r="AX201" s="536">
        <f>IF($BB$3="４週",SUM(S201:AT201),IF($BB$3="暦月",SUM(S201:AW201),""))</f>
        <v>0</v>
      </c>
      <c r="AY201" s="537"/>
      <c r="AZ201" s="538">
        <f>IF($BB$3="４週",AX201/4,IF($BB$3="暦月",'通所型サービス（100名）'!AX201/('通所型サービス（100名）'!$BB$8/7),""))</f>
        <v>0</v>
      </c>
      <c r="BA201" s="539"/>
      <c r="BB201" s="581"/>
      <c r="BC201" s="556"/>
      <c r="BD201" s="556"/>
      <c r="BE201" s="556"/>
      <c r="BF201" s="557"/>
    </row>
    <row r="202" spans="2:58" ht="20.25" customHeight="1">
      <c r="B202" s="459">
        <f>B199+1</f>
        <v>61</v>
      </c>
      <c r="C202" s="540"/>
      <c r="D202" s="541"/>
      <c r="E202" s="542"/>
      <c r="F202" s="249"/>
      <c r="G202" s="549"/>
      <c r="H202" s="551"/>
      <c r="I202" s="475"/>
      <c r="J202" s="475"/>
      <c r="K202" s="476"/>
      <c r="L202" s="552"/>
      <c r="M202" s="553"/>
      <c r="N202" s="553"/>
      <c r="O202" s="554"/>
      <c r="P202" s="558" t="s">
        <v>137</v>
      </c>
      <c r="Q202" s="559"/>
      <c r="R202" s="560"/>
      <c r="S202" s="292"/>
      <c r="T202" s="293"/>
      <c r="U202" s="293"/>
      <c r="V202" s="293"/>
      <c r="W202" s="293"/>
      <c r="X202" s="293"/>
      <c r="Y202" s="294"/>
      <c r="Z202" s="292"/>
      <c r="AA202" s="293"/>
      <c r="AB202" s="293"/>
      <c r="AC202" s="293"/>
      <c r="AD202" s="293"/>
      <c r="AE202" s="293"/>
      <c r="AF202" s="294"/>
      <c r="AG202" s="292"/>
      <c r="AH202" s="293"/>
      <c r="AI202" s="293"/>
      <c r="AJ202" s="293"/>
      <c r="AK202" s="293"/>
      <c r="AL202" s="293"/>
      <c r="AM202" s="294"/>
      <c r="AN202" s="292"/>
      <c r="AO202" s="293"/>
      <c r="AP202" s="293"/>
      <c r="AQ202" s="293"/>
      <c r="AR202" s="293"/>
      <c r="AS202" s="293"/>
      <c r="AT202" s="294"/>
      <c r="AU202" s="292"/>
      <c r="AV202" s="293"/>
      <c r="AW202" s="293"/>
      <c r="AX202" s="624"/>
      <c r="AY202" s="625"/>
      <c r="AZ202" s="626"/>
      <c r="BA202" s="627"/>
      <c r="BB202" s="579"/>
      <c r="BC202" s="553"/>
      <c r="BD202" s="553"/>
      <c r="BE202" s="553"/>
      <c r="BF202" s="554"/>
    </row>
    <row r="203" spans="2:58" ht="20.25" customHeight="1">
      <c r="B203" s="459"/>
      <c r="C203" s="543"/>
      <c r="D203" s="544"/>
      <c r="E203" s="545"/>
      <c r="F203" s="241"/>
      <c r="G203" s="470"/>
      <c r="H203" s="474"/>
      <c r="I203" s="475"/>
      <c r="J203" s="475"/>
      <c r="K203" s="476"/>
      <c r="L203" s="480"/>
      <c r="M203" s="481"/>
      <c r="N203" s="481"/>
      <c r="O203" s="482"/>
      <c r="P203" s="526" t="s">
        <v>138</v>
      </c>
      <c r="Q203" s="527"/>
      <c r="R203" s="528"/>
      <c r="S203" s="242" t="str">
        <f>IF(S202="","",VLOOKUP(S202,'シフト記号表（勤務時間帯）'!$C$6:$K$35,9,FALSE))</f>
        <v/>
      </c>
      <c r="T203" s="243" t="str">
        <f>IF(T202="","",VLOOKUP(T202,'シフト記号表（勤務時間帯）'!$C$6:$K$35,9,FALSE))</f>
        <v/>
      </c>
      <c r="U203" s="243" t="str">
        <f>IF(U202="","",VLOOKUP(U202,'シフト記号表（勤務時間帯）'!$C$6:$K$35,9,FALSE))</f>
        <v/>
      </c>
      <c r="V203" s="243" t="str">
        <f>IF(V202="","",VLOOKUP(V202,'シフト記号表（勤務時間帯）'!$C$6:$K$35,9,FALSE))</f>
        <v/>
      </c>
      <c r="W203" s="243" t="str">
        <f>IF(W202="","",VLOOKUP(W202,'シフト記号表（勤務時間帯）'!$C$6:$K$35,9,FALSE))</f>
        <v/>
      </c>
      <c r="X203" s="243" t="str">
        <f>IF(X202="","",VLOOKUP(X202,'シフト記号表（勤務時間帯）'!$C$6:$K$35,9,FALSE))</f>
        <v/>
      </c>
      <c r="Y203" s="244" t="str">
        <f>IF(Y202="","",VLOOKUP(Y202,'シフト記号表（勤務時間帯）'!$C$6:$K$35,9,FALSE))</f>
        <v/>
      </c>
      <c r="Z203" s="242" t="str">
        <f>IF(Z202="","",VLOOKUP(Z202,'シフト記号表（勤務時間帯）'!$C$6:$K$35,9,FALSE))</f>
        <v/>
      </c>
      <c r="AA203" s="243" t="str">
        <f>IF(AA202="","",VLOOKUP(AA202,'シフト記号表（勤務時間帯）'!$C$6:$K$35,9,FALSE))</f>
        <v/>
      </c>
      <c r="AB203" s="243" t="str">
        <f>IF(AB202="","",VLOOKUP(AB202,'シフト記号表（勤務時間帯）'!$C$6:$K$35,9,FALSE))</f>
        <v/>
      </c>
      <c r="AC203" s="243" t="str">
        <f>IF(AC202="","",VLOOKUP(AC202,'シフト記号表（勤務時間帯）'!$C$6:$K$35,9,FALSE))</f>
        <v/>
      </c>
      <c r="AD203" s="243" t="str">
        <f>IF(AD202="","",VLOOKUP(AD202,'シフト記号表（勤務時間帯）'!$C$6:$K$35,9,FALSE))</f>
        <v/>
      </c>
      <c r="AE203" s="243" t="str">
        <f>IF(AE202="","",VLOOKUP(AE202,'シフト記号表（勤務時間帯）'!$C$6:$K$35,9,FALSE))</f>
        <v/>
      </c>
      <c r="AF203" s="244" t="str">
        <f>IF(AF202="","",VLOOKUP(AF202,'シフト記号表（勤務時間帯）'!$C$6:$K$35,9,FALSE))</f>
        <v/>
      </c>
      <c r="AG203" s="242" t="str">
        <f>IF(AG202="","",VLOOKUP(AG202,'シフト記号表（勤務時間帯）'!$C$6:$K$35,9,FALSE))</f>
        <v/>
      </c>
      <c r="AH203" s="243" t="str">
        <f>IF(AH202="","",VLOOKUP(AH202,'シフト記号表（勤務時間帯）'!$C$6:$K$35,9,FALSE))</f>
        <v/>
      </c>
      <c r="AI203" s="243" t="str">
        <f>IF(AI202="","",VLOOKUP(AI202,'シフト記号表（勤務時間帯）'!$C$6:$K$35,9,FALSE))</f>
        <v/>
      </c>
      <c r="AJ203" s="243" t="str">
        <f>IF(AJ202="","",VLOOKUP(AJ202,'シフト記号表（勤務時間帯）'!$C$6:$K$35,9,FALSE))</f>
        <v/>
      </c>
      <c r="AK203" s="243" t="str">
        <f>IF(AK202="","",VLOOKUP(AK202,'シフト記号表（勤務時間帯）'!$C$6:$K$35,9,FALSE))</f>
        <v/>
      </c>
      <c r="AL203" s="243" t="str">
        <f>IF(AL202="","",VLOOKUP(AL202,'シフト記号表（勤務時間帯）'!$C$6:$K$35,9,FALSE))</f>
        <v/>
      </c>
      <c r="AM203" s="244" t="str">
        <f>IF(AM202="","",VLOOKUP(AM202,'シフト記号表（勤務時間帯）'!$C$6:$K$35,9,FALSE))</f>
        <v/>
      </c>
      <c r="AN203" s="242" t="str">
        <f>IF(AN202="","",VLOOKUP(AN202,'シフト記号表（勤務時間帯）'!$C$6:$K$35,9,FALSE))</f>
        <v/>
      </c>
      <c r="AO203" s="243" t="str">
        <f>IF(AO202="","",VLOOKUP(AO202,'シフト記号表（勤務時間帯）'!$C$6:$K$35,9,FALSE))</f>
        <v/>
      </c>
      <c r="AP203" s="243" t="str">
        <f>IF(AP202="","",VLOOKUP(AP202,'シフト記号表（勤務時間帯）'!$C$6:$K$35,9,FALSE))</f>
        <v/>
      </c>
      <c r="AQ203" s="243" t="str">
        <f>IF(AQ202="","",VLOOKUP(AQ202,'シフト記号表（勤務時間帯）'!$C$6:$K$35,9,FALSE))</f>
        <v/>
      </c>
      <c r="AR203" s="243" t="str">
        <f>IF(AR202="","",VLOOKUP(AR202,'シフト記号表（勤務時間帯）'!$C$6:$K$35,9,FALSE))</f>
        <v/>
      </c>
      <c r="AS203" s="243" t="str">
        <f>IF(AS202="","",VLOOKUP(AS202,'シフト記号表（勤務時間帯）'!$C$6:$K$35,9,FALSE))</f>
        <v/>
      </c>
      <c r="AT203" s="244" t="str">
        <f>IF(AT202="","",VLOOKUP(AT202,'シフト記号表（勤務時間帯）'!$C$6:$K$35,9,FALSE))</f>
        <v/>
      </c>
      <c r="AU203" s="242" t="str">
        <f>IF(AU202="","",VLOOKUP(AU202,'シフト記号表（勤務時間帯）'!$C$6:$K$35,9,FALSE))</f>
        <v/>
      </c>
      <c r="AV203" s="243" t="str">
        <f>IF(AV202="","",VLOOKUP(AV202,'シフト記号表（勤務時間帯）'!$C$6:$K$35,9,FALSE))</f>
        <v/>
      </c>
      <c r="AW203" s="243" t="str">
        <f>IF(AW202="","",VLOOKUP(AW202,'シフト記号表（勤務時間帯）'!$C$6:$K$35,9,FALSE))</f>
        <v/>
      </c>
      <c r="AX203" s="529">
        <f>IF($BB$3="４週",SUM(S203:AT203),IF($BB$3="暦月",SUM(S203:AW203),""))</f>
        <v>0</v>
      </c>
      <c r="AY203" s="530"/>
      <c r="AZ203" s="531">
        <f>IF($BB$3="４週",AX203/4,IF($BB$3="暦月",'通所型サービス（100名）'!AX203/('通所型サービス（100名）'!$BB$8/7),""))</f>
        <v>0</v>
      </c>
      <c r="BA203" s="532"/>
      <c r="BB203" s="580"/>
      <c r="BC203" s="481"/>
      <c r="BD203" s="481"/>
      <c r="BE203" s="481"/>
      <c r="BF203" s="482"/>
    </row>
    <row r="204" spans="2:58" ht="20.25" customHeight="1">
      <c r="B204" s="459"/>
      <c r="C204" s="546"/>
      <c r="D204" s="547"/>
      <c r="E204" s="548"/>
      <c r="F204" s="295">
        <f>C202</f>
        <v>0</v>
      </c>
      <c r="G204" s="550"/>
      <c r="H204" s="474"/>
      <c r="I204" s="475"/>
      <c r="J204" s="475"/>
      <c r="K204" s="476"/>
      <c r="L204" s="555"/>
      <c r="M204" s="556"/>
      <c r="N204" s="556"/>
      <c r="O204" s="557"/>
      <c r="P204" s="533" t="s">
        <v>139</v>
      </c>
      <c r="Q204" s="534"/>
      <c r="R204" s="535"/>
      <c r="S204" s="246" t="str">
        <f>IF(S202="","",VLOOKUP(S202,'シフト記号表（勤務時間帯）'!$C$6:$U$35,19,FALSE))</f>
        <v/>
      </c>
      <c r="T204" s="247" t="str">
        <f>IF(T202="","",VLOOKUP(T202,'シフト記号表（勤務時間帯）'!$C$6:$U$35,19,FALSE))</f>
        <v/>
      </c>
      <c r="U204" s="247" t="str">
        <f>IF(U202="","",VLOOKUP(U202,'シフト記号表（勤務時間帯）'!$C$6:$U$35,19,FALSE))</f>
        <v/>
      </c>
      <c r="V204" s="247" t="str">
        <f>IF(V202="","",VLOOKUP(V202,'シフト記号表（勤務時間帯）'!$C$6:$U$35,19,FALSE))</f>
        <v/>
      </c>
      <c r="W204" s="247" t="str">
        <f>IF(W202="","",VLOOKUP(W202,'シフト記号表（勤務時間帯）'!$C$6:$U$35,19,FALSE))</f>
        <v/>
      </c>
      <c r="X204" s="247" t="str">
        <f>IF(X202="","",VLOOKUP(X202,'シフト記号表（勤務時間帯）'!$C$6:$U$35,19,FALSE))</f>
        <v/>
      </c>
      <c r="Y204" s="248" t="str">
        <f>IF(Y202="","",VLOOKUP(Y202,'シフト記号表（勤務時間帯）'!$C$6:$U$35,19,FALSE))</f>
        <v/>
      </c>
      <c r="Z204" s="246" t="str">
        <f>IF(Z202="","",VLOOKUP(Z202,'シフト記号表（勤務時間帯）'!$C$6:$U$35,19,FALSE))</f>
        <v/>
      </c>
      <c r="AA204" s="247" t="str">
        <f>IF(AA202="","",VLOOKUP(AA202,'シフト記号表（勤務時間帯）'!$C$6:$U$35,19,FALSE))</f>
        <v/>
      </c>
      <c r="AB204" s="247" t="str">
        <f>IF(AB202="","",VLOOKUP(AB202,'シフト記号表（勤務時間帯）'!$C$6:$U$35,19,FALSE))</f>
        <v/>
      </c>
      <c r="AC204" s="247" t="str">
        <f>IF(AC202="","",VLOOKUP(AC202,'シフト記号表（勤務時間帯）'!$C$6:$U$35,19,FALSE))</f>
        <v/>
      </c>
      <c r="AD204" s="247" t="str">
        <f>IF(AD202="","",VLOOKUP(AD202,'シフト記号表（勤務時間帯）'!$C$6:$U$35,19,FALSE))</f>
        <v/>
      </c>
      <c r="AE204" s="247" t="str">
        <f>IF(AE202="","",VLOOKUP(AE202,'シフト記号表（勤務時間帯）'!$C$6:$U$35,19,FALSE))</f>
        <v/>
      </c>
      <c r="AF204" s="248" t="str">
        <f>IF(AF202="","",VLOOKUP(AF202,'シフト記号表（勤務時間帯）'!$C$6:$U$35,19,FALSE))</f>
        <v/>
      </c>
      <c r="AG204" s="246" t="str">
        <f>IF(AG202="","",VLOOKUP(AG202,'シフト記号表（勤務時間帯）'!$C$6:$U$35,19,FALSE))</f>
        <v/>
      </c>
      <c r="AH204" s="247" t="str">
        <f>IF(AH202="","",VLOOKUP(AH202,'シフト記号表（勤務時間帯）'!$C$6:$U$35,19,FALSE))</f>
        <v/>
      </c>
      <c r="AI204" s="247" t="str">
        <f>IF(AI202="","",VLOOKUP(AI202,'シフト記号表（勤務時間帯）'!$C$6:$U$35,19,FALSE))</f>
        <v/>
      </c>
      <c r="AJ204" s="247" t="str">
        <f>IF(AJ202="","",VLOOKUP(AJ202,'シフト記号表（勤務時間帯）'!$C$6:$U$35,19,FALSE))</f>
        <v/>
      </c>
      <c r="AK204" s="247" t="str">
        <f>IF(AK202="","",VLOOKUP(AK202,'シフト記号表（勤務時間帯）'!$C$6:$U$35,19,FALSE))</f>
        <v/>
      </c>
      <c r="AL204" s="247" t="str">
        <f>IF(AL202="","",VLOOKUP(AL202,'シフト記号表（勤務時間帯）'!$C$6:$U$35,19,FALSE))</f>
        <v/>
      </c>
      <c r="AM204" s="248" t="str">
        <f>IF(AM202="","",VLOOKUP(AM202,'シフト記号表（勤務時間帯）'!$C$6:$U$35,19,FALSE))</f>
        <v/>
      </c>
      <c r="AN204" s="246" t="str">
        <f>IF(AN202="","",VLOOKUP(AN202,'シフト記号表（勤務時間帯）'!$C$6:$U$35,19,FALSE))</f>
        <v/>
      </c>
      <c r="AO204" s="247" t="str">
        <f>IF(AO202="","",VLOOKUP(AO202,'シフト記号表（勤務時間帯）'!$C$6:$U$35,19,FALSE))</f>
        <v/>
      </c>
      <c r="AP204" s="247" t="str">
        <f>IF(AP202="","",VLOOKUP(AP202,'シフト記号表（勤務時間帯）'!$C$6:$U$35,19,FALSE))</f>
        <v/>
      </c>
      <c r="AQ204" s="247" t="str">
        <f>IF(AQ202="","",VLOOKUP(AQ202,'シフト記号表（勤務時間帯）'!$C$6:$U$35,19,FALSE))</f>
        <v/>
      </c>
      <c r="AR204" s="247" t="str">
        <f>IF(AR202="","",VLOOKUP(AR202,'シフト記号表（勤務時間帯）'!$C$6:$U$35,19,FALSE))</f>
        <v/>
      </c>
      <c r="AS204" s="247" t="str">
        <f>IF(AS202="","",VLOOKUP(AS202,'シフト記号表（勤務時間帯）'!$C$6:$U$35,19,FALSE))</f>
        <v/>
      </c>
      <c r="AT204" s="248" t="str">
        <f>IF(AT202="","",VLOOKUP(AT202,'シフト記号表（勤務時間帯）'!$C$6:$U$35,19,FALSE))</f>
        <v/>
      </c>
      <c r="AU204" s="246" t="str">
        <f>IF(AU202="","",VLOOKUP(AU202,'シフト記号表（勤務時間帯）'!$C$6:$U$35,19,FALSE))</f>
        <v/>
      </c>
      <c r="AV204" s="247" t="str">
        <f>IF(AV202="","",VLOOKUP(AV202,'シフト記号表（勤務時間帯）'!$C$6:$U$35,19,FALSE))</f>
        <v/>
      </c>
      <c r="AW204" s="247" t="str">
        <f>IF(AW202="","",VLOOKUP(AW202,'シフト記号表（勤務時間帯）'!$C$6:$U$35,19,FALSE))</f>
        <v/>
      </c>
      <c r="AX204" s="536">
        <f>IF($BB$3="４週",SUM(S204:AT204),IF($BB$3="暦月",SUM(S204:AW204),""))</f>
        <v>0</v>
      </c>
      <c r="AY204" s="537"/>
      <c r="AZ204" s="538">
        <f>IF($BB$3="４週",AX204/4,IF($BB$3="暦月",'通所型サービス（100名）'!AX204/('通所型サービス（100名）'!$BB$8/7),""))</f>
        <v>0</v>
      </c>
      <c r="BA204" s="539"/>
      <c r="BB204" s="581"/>
      <c r="BC204" s="556"/>
      <c r="BD204" s="556"/>
      <c r="BE204" s="556"/>
      <c r="BF204" s="557"/>
    </row>
    <row r="205" spans="2:58" ht="20.25" customHeight="1">
      <c r="B205" s="459">
        <f>B202+1</f>
        <v>62</v>
      </c>
      <c r="C205" s="540"/>
      <c r="D205" s="541"/>
      <c r="E205" s="542"/>
      <c r="F205" s="249"/>
      <c r="G205" s="549"/>
      <c r="H205" s="551"/>
      <c r="I205" s="475"/>
      <c r="J205" s="475"/>
      <c r="K205" s="476"/>
      <c r="L205" s="552"/>
      <c r="M205" s="553"/>
      <c r="N205" s="553"/>
      <c r="O205" s="554"/>
      <c r="P205" s="558" t="s">
        <v>137</v>
      </c>
      <c r="Q205" s="559"/>
      <c r="R205" s="560"/>
      <c r="S205" s="292"/>
      <c r="T205" s="293"/>
      <c r="U205" s="293"/>
      <c r="V205" s="293"/>
      <c r="W205" s="293"/>
      <c r="X205" s="293"/>
      <c r="Y205" s="294"/>
      <c r="Z205" s="292"/>
      <c r="AA205" s="293"/>
      <c r="AB205" s="293"/>
      <c r="AC205" s="293"/>
      <c r="AD205" s="293"/>
      <c r="AE205" s="293"/>
      <c r="AF205" s="294"/>
      <c r="AG205" s="292"/>
      <c r="AH205" s="293"/>
      <c r="AI205" s="293"/>
      <c r="AJ205" s="293"/>
      <c r="AK205" s="293"/>
      <c r="AL205" s="293"/>
      <c r="AM205" s="294"/>
      <c r="AN205" s="292"/>
      <c r="AO205" s="293"/>
      <c r="AP205" s="293"/>
      <c r="AQ205" s="293"/>
      <c r="AR205" s="293"/>
      <c r="AS205" s="293"/>
      <c r="AT205" s="294"/>
      <c r="AU205" s="292"/>
      <c r="AV205" s="293"/>
      <c r="AW205" s="293"/>
      <c r="AX205" s="624"/>
      <c r="AY205" s="625"/>
      <c r="AZ205" s="626"/>
      <c r="BA205" s="627"/>
      <c r="BB205" s="579"/>
      <c r="BC205" s="553"/>
      <c r="BD205" s="553"/>
      <c r="BE205" s="553"/>
      <c r="BF205" s="554"/>
    </row>
    <row r="206" spans="2:58" ht="20.25" customHeight="1">
      <c r="B206" s="459"/>
      <c r="C206" s="543"/>
      <c r="D206" s="544"/>
      <c r="E206" s="545"/>
      <c r="F206" s="241"/>
      <c r="G206" s="470"/>
      <c r="H206" s="474"/>
      <c r="I206" s="475"/>
      <c r="J206" s="475"/>
      <c r="K206" s="476"/>
      <c r="L206" s="480"/>
      <c r="M206" s="481"/>
      <c r="N206" s="481"/>
      <c r="O206" s="482"/>
      <c r="P206" s="526" t="s">
        <v>138</v>
      </c>
      <c r="Q206" s="527"/>
      <c r="R206" s="528"/>
      <c r="S206" s="242" t="str">
        <f>IF(S205="","",VLOOKUP(S205,'シフト記号表（勤務時間帯）'!$C$6:$K$35,9,FALSE))</f>
        <v/>
      </c>
      <c r="T206" s="243" t="str">
        <f>IF(T205="","",VLOOKUP(T205,'シフト記号表（勤務時間帯）'!$C$6:$K$35,9,FALSE))</f>
        <v/>
      </c>
      <c r="U206" s="243" t="str">
        <f>IF(U205="","",VLOOKUP(U205,'シフト記号表（勤務時間帯）'!$C$6:$K$35,9,FALSE))</f>
        <v/>
      </c>
      <c r="V206" s="243" t="str">
        <f>IF(V205="","",VLOOKUP(V205,'シフト記号表（勤務時間帯）'!$C$6:$K$35,9,FALSE))</f>
        <v/>
      </c>
      <c r="W206" s="243" t="str">
        <f>IF(W205="","",VLOOKUP(W205,'シフト記号表（勤務時間帯）'!$C$6:$K$35,9,FALSE))</f>
        <v/>
      </c>
      <c r="X206" s="243" t="str">
        <f>IF(X205="","",VLOOKUP(X205,'シフト記号表（勤務時間帯）'!$C$6:$K$35,9,FALSE))</f>
        <v/>
      </c>
      <c r="Y206" s="244" t="str">
        <f>IF(Y205="","",VLOOKUP(Y205,'シフト記号表（勤務時間帯）'!$C$6:$K$35,9,FALSE))</f>
        <v/>
      </c>
      <c r="Z206" s="242" t="str">
        <f>IF(Z205="","",VLOOKUP(Z205,'シフト記号表（勤務時間帯）'!$C$6:$K$35,9,FALSE))</f>
        <v/>
      </c>
      <c r="AA206" s="243" t="str">
        <f>IF(AA205="","",VLOOKUP(AA205,'シフト記号表（勤務時間帯）'!$C$6:$K$35,9,FALSE))</f>
        <v/>
      </c>
      <c r="AB206" s="243" t="str">
        <f>IF(AB205="","",VLOOKUP(AB205,'シフト記号表（勤務時間帯）'!$C$6:$K$35,9,FALSE))</f>
        <v/>
      </c>
      <c r="AC206" s="243" t="str">
        <f>IF(AC205="","",VLOOKUP(AC205,'シフト記号表（勤務時間帯）'!$C$6:$K$35,9,FALSE))</f>
        <v/>
      </c>
      <c r="AD206" s="243" t="str">
        <f>IF(AD205="","",VLOOKUP(AD205,'シフト記号表（勤務時間帯）'!$C$6:$K$35,9,FALSE))</f>
        <v/>
      </c>
      <c r="AE206" s="243" t="str">
        <f>IF(AE205="","",VLOOKUP(AE205,'シフト記号表（勤務時間帯）'!$C$6:$K$35,9,FALSE))</f>
        <v/>
      </c>
      <c r="AF206" s="244" t="str">
        <f>IF(AF205="","",VLOOKUP(AF205,'シフト記号表（勤務時間帯）'!$C$6:$K$35,9,FALSE))</f>
        <v/>
      </c>
      <c r="AG206" s="242" t="str">
        <f>IF(AG205="","",VLOOKUP(AG205,'シフト記号表（勤務時間帯）'!$C$6:$K$35,9,FALSE))</f>
        <v/>
      </c>
      <c r="AH206" s="243" t="str">
        <f>IF(AH205="","",VLOOKUP(AH205,'シフト記号表（勤務時間帯）'!$C$6:$K$35,9,FALSE))</f>
        <v/>
      </c>
      <c r="AI206" s="243" t="str">
        <f>IF(AI205="","",VLOOKUP(AI205,'シフト記号表（勤務時間帯）'!$C$6:$K$35,9,FALSE))</f>
        <v/>
      </c>
      <c r="AJ206" s="243" t="str">
        <f>IF(AJ205="","",VLOOKUP(AJ205,'シフト記号表（勤務時間帯）'!$C$6:$K$35,9,FALSE))</f>
        <v/>
      </c>
      <c r="AK206" s="243" t="str">
        <f>IF(AK205="","",VLOOKUP(AK205,'シフト記号表（勤務時間帯）'!$C$6:$K$35,9,FALSE))</f>
        <v/>
      </c>
      <c r="AL206" s="243" t="str">
        <f>IF(AL205="","",VLOOKUP(AL205,'シフト記号表（勤務時間帯）'!$C$6:$K$35,9,FALSE))</f>
        <v/>
      </c>
      <c r="AM206" s="244" t="str">
        <f>IF(AM205="","",VLOOKUP(AM205,'シフト記号表（勤務時間帯）'!$C$6:$K$35,9,FALSE))</f>
        <v/>
      </c>
      <c r="AN206" s="242" t="str">
        <f>IF(AN205="","",VLOOKUP(AN205,'シフト記号表（勤務時間帯）'!$C$6:$K$35,9,FALSE))</f>
        <v/>
      </c>
      <c r="AO206" s="243" t="str">
        <f>IF(AO205="","",VLOOKUP(AO205,'シフト記号表（勤務時間帯）'!$C$6:$K$35,9,FALSE))</f>
        <v/>
      </c>
      <c r="AP206" s="243" t="str">
        <f>IF(AP205="","",VLOOKUP(AP205,'シフト記号表（勤務時間帯）'!$C$6:$K$35,9,FALSE))</f>
        <v/>
      </c>
      <c r="AQ206" s="243" t="str">
        <f>IF(AQ205="","",VLOOKUP(AQ205,'シフト記号表（勤務時間帯）'!$C$6:$K$35,9,FALSE))</f>
        <v/>
      </c>
      <c r="AR206" s="243" t="str">
        <f>IF(AR205="","",VLOOKUP(AR205,'シフト記号表（勤務時間帯）'!$C$6:$K$35,9,FALSE))</f>
        <v/>
      </c>
      <c r="AS206" s="243" t="str">
        <f>IF(AS205="","",VLOOKUP(AS205,'シフト記号表（勤務時間帯）'!$C$6:$K$35,9,FALSE))</f>
        <v/>
      </c>
      <c r="AT206" s="244" t="str">
        <f>IF(AT205="","",VLOOKUP(AT205,'シフト記号表（勤務時間帯）'!$C$6:$K$35,9,FALSE))</f>
        <v/>
      </c>
      <c r="AU206" s="242" t="str">
        <f>IF(AU205="","",VLOOKUP(AU205,'シフト記号表（勤務時間帯）'!$C$6:$K$35,9,FALSE))</f>
        <v/>
      </c>
      <c r="AV206" s="243" t="str">
        <f>IF(AV205="","",VLOOKUP(AV205,'シフト記号表（勤務時間帯）'!$C$6:$K$35,9,FALSE))</f>
        <v/>
      </c>
      <c r="AW206" s="243" t="str">
        <f>IF(AW205="","",VLOOKUP(AW205,'シフト記号表（勤務時間帯）'!$C$6:$K$35,9,FALSE))</f>
        <v/>
      </c>
      <c r="AX206" s="529">
        <f>IF($BB$3="４週",SUM(S206:AT206),IF($BB$3="暦月",SUM(S206:AW206),""))</f>
        <v>0</v>
      </c>
      <c r="AY206" s="530"/>
      <c r="AZ206" s="531">
        <f>IF($BB$3="４週",AX206/4,IF($BB$3="暦月",'通所型サービス（100名）'!AX206/('通所型サービス（100名）'!$BB$8/7),""))</f>
        <v>0</v>
      </c>
      <c r="BA206" s="532"/>
      <c r="BB206" s="580"/>
      <c r="BC206" s="481"/>
      <c r="BD206" s="481"/>
      <c r="BE206" s="481"/>
      <c r="BF206" s="482"/>
    </row>
    <row r="207" spans="2:58" ht="20.25" customHeight="1">
      <c r="B207" s="459"/>
      <c r="C207" s="546"/>
      <c r="D207" s="547"/>
      <c r="E207" s="548"/>
      <c r="F207" s="295">
        <f>C205</f>
        <v>0</v>
      </c>
      <c r="G207" s="550"/>
      <c r="H207" s="474"/>
      <c r="I207" s="475"/>
      <c r="J207" s="475"/>
      <c r="K207" s="476"/>
      <c r="L207" s="555"/>
      <c r="M207" s="556"/>
      <c r="N207" s="556"/>
      <c r="O207" s="557"/>
      <c r="P207" s="533" t="s">
        <v>139</v>
      </c>
      <c r="Q207" s="534"/>
      <c r="R207" s="535"/>
      <c r="S207" s="246" t="str">
        <f>IF(S205="","",VLOOKUP(S205,'シフト記号表（勤務時間帯）'!$C$6:$U$35,19,FALSE))</f>
        <v/>
      </c>
      <c r="T207" s="247" t="str">
        <f>IF(T205="","",VLOOKUP(T205,'シフト記号表（勤務時間帯）'!$C$6:$U$35,19,FALSE))</f>
        <v/>
      </c>
      <c r="U207" s="247" t="str">
        <f>IF(U205="","",VLOOKUP(U205,'シフト記号表（勤務時間帯）'!$C$6:$U$35,19,FALSE))</f>
        <v/>
      </c>
      <c r="V207" s="247" t="str">
        <f>IF(V205="","",VLOOKUP(V205,'シフト記号表（勤務時間帯）'!$C$6:$U$35,19,FALSE))</f>
        <v/>
      </c>
      <c r="W207" s="247" t="str">
        <f>IF(W205="","",VLOOKUP(W205,'シフト記号表（勤務時間帯）'!$C$6:$U$35,19,FALSE))</f>
        <v/>
      </c>
      <c r="X207" s="247" t="str">
        <f>IF(X205="","",VLOOKUP(X205,'シフト記号表（勤務時間帯）'!$C$6:$U$35,19,FALSE))</f>
        <v/>
      </c>
      <c r="Y207" s="248" t="str">
        <f>IF(Y205="","",VLOOKUP(Y205,'シフト記号表（勤務時間帯）'!$C$6:$U$35,19,FALSE))</f>
        <v/>
      </c>
      <c r="Z207" s="246" t="str">
        <f>IF(Z205="","",VLOOKUP(Z205,'シフト記号表（勤務時間帯）'!$C$6:$U$35,19,FALSE))</f>
        <v/>
      </c>
      <c r="AA207" s="247" t="str">
        <f>IF(AA205="","",VLOOKUP(AA205,'シフト記号表（勤務時間帯）'!$C$6:$U$35,19,FALSE))</f>
        <v/>
      </c>
      <c r="AB207" s="247" t="str">
        <f>IF(AB205="","",VLOOKUP(AB205,'シフト記号表（勤務時間帯）'!$C$6:$U$35,19,FALSE))</f>
        <v/>
      </c>
      <c r="AC207" s="247" t="str">
        <f>IF(AC205="","",VLOOKUP(AC205,'シフト記号表（勤務時間帯）'!$C$6:$U$35,19,FALSE))</f>
        <v/>
      </c>
      <c r="AD207" s="247" t="str">
        <f>IF(AD205="","",VLOOKUP(AD205,'シフト記号表（勤務時間帯）'!$C$6:$U$35,19,FALSE))</f>
        <v/>
      </c>
      <c r="AE207" s="247" t="str">
        <f>IF(AE205="","",VLOOKUP(AE205,'シフト記号表（勤務時間帯）'!$C$6:$U$35,19,FALSE))</f>
        <v/>
      </c>
      <c r="AF207" s="248" t="str">
        <f>IF(AF205="","",VLOOKUP(AF205,'シフト記号表（勤務時間帯）'!$C$6:$U$35,19,FALSE))</f>
        <v/>
      </c>
      <c r="AG207" s="246" t="str">
        <f>IF(AG205="","",VLOOKUP(AG205,'シフト記号表（勤務時間帯）'!$C$6:$U$35,19,FALSE))</f>
        <v/>
      </c>
      <c r="AH207" s="247" t="str">
        <f>IF(AH205="","",VLOOKUP(AH205,'シフト記号表（勤務時間帯）'!$C$6:$U$35,19,FALSE))</f>
        <v/>
      </c>
      <c r="AI207" s="247" t="str">
        <f>IF(AI205="","",VLOOKUP(AI205,'シフト記号表（勤務時間帯）'!$C$6:$U$35,19,FALSE))</f>
        <v/>
      </c>
      <c r="AJ207" s="247" t="str">
        <f>IF(AJ205="","",VLOOKUP(AJ205,'シフト記号表（勤務時間帯）'!$C$6:$U$35,19,FALSE))</f>
        <v/>
      </c>
      <c r="AK207" s="247" t="str">
        <f>IF(AK205="","",VLOOKUP(AK205,'シフト記号表（勤務時間帯）'!$C$6:$U$35,19,FALSE))</f>
        <v/>
      </c>
      <c r="AL207" s="247" t="str">
        <f>IF(AL205="","",VLOOKUP(AL205,'シフト記号表（勤務時間帯）'!$C$6:$U$35,19,FALSE))</f>
        <v/>
      </c>
      <c r="AM207" s="248" t="str">
        <f>IF(AM205="","",VLOOKUP(AM205,'シフト記号表（勤務時間帯）'!$C$6:$U$35,19,FALSE))</f>
        <v/>
      </c>
      <c r="AN207" s="246" t="str">
        <f>IF(AN205="","",VLOOKUP(AN205,'シフト記号表（勤務時間帯）'!$C$6:$U$35,19,FALSE))</f>
        <v/>
      </c>
      <c r="AO207" s="247" t="str">
        <f>IF(AO205="","",VLOOKUP(AO205,'シフト記号表（勤務時間帯）'!$C$6:$U$35,19,FALSE))</f>
        <v/>
      </c>
      <c r="AP207" s="247" t="str">
        <f>IF(AP205="","",VLOOKUP(AP205,'シフト記号表（勤務時間帯）'!$C$6:$U$35,19,FALSE))</f>
        <v/>
      </c>
      <c r="AQ207" s="247" t="str">
        <f>IF(AQ205="","",VLOOKUP(AQ205,'シフト記号表（勤務時間帯）'!$C$6:$U$35,19,FALSE))</f>
        <v/>
      </c>
      <c r="AR207" s="247" t="str">
        <f>IF(AR205="","",VLOOKUP(AR205,'シフト記号表（勤務時間帯）'!$C$6:$U$35,19,FALSE))</f>
        <v/>
      </c>
      <c r="AS207" s="247" t="str">
        <f>IF(AS205="","",VLOOKUP(AS205,'シフト記号表（勤務時間帯）'!$C$6:$U$35,19,FALSE))</f>
        <v/>
      </c>
      <c r="AT207" s="248" t="str">
        <f>IF(AT205="","",VLOOKUP(AT205,'シフト記号表（勤務時間帯）'!$C$6:$U$35,19,FALSE))</f>
        <v/>
      </c>
      <c r="AU207" s="246" t="str">
        <f>IF(AU205="","",VLOOKUP(AU205,'シフト記号表（勤務時間帯）'!$C$6:$U$35,19,FALSE))</f>
        <v/>
      </c>
      <c r="AV207" s="247" t="str">
        <f>IF(AV205="","",VLOOKUP(AV205,'シフト記号表（勤務時間帯）'!$C$6:$U$35,19,FALSE))</f>
        <v/>
      </c>
      <c r="AW207" s="247" t="str">
        <f>IF(AW205="","",VLOOKUP(AW205,'シフト記号表（勤務時間帯）'!$C$6:$U$35,19,FALSE))</f>
        <v/>
      </c>
      <c r="AX207" s="536">
        <f>IF($BB$3="４週",SUM(S207:AT207),IF($BB$3="暦月",SUM(S207:AW207),""))</f>
        <v>0</v>
      </c>
      <c r="AY207" s="537"/>
      <c r="AZ207" s="538">
        <f>IF($BB$3="４週",AX207/4,IF($BB$3="暦月",'通所型サービス（100名）'!AX207/('通所型サービス（100名）'!$BB$8/7),""))</f>
        <v>0</v>
      </c>
      <c r="BA207" s="539"/>
      <c r="BB207" s="581"/>
      <c r="BC207" s="556"/>
      <c r="BD207" s="556"/>
      <c r="BE207" s="556"/>
      <c r="BF207" s="557"/>
    </row>
    <row r="208" spans="2:58" ht="20.25" customHeight="1">
      <c r="B208" s="459">
        <f>B205+1</f>
        <v>63</v>
      </c>
      <c r="C208" s="540"/>
      <c r="D208" s="541"/>
      <c r="E208" s="542"/>
      <c r="F208" s="249"/>
      <c r="G208" s="549"/>
      <c r="H208" s="551"/>
      <c r="I208" s="475"/>
      <c r="J208" s="475"/>
      <c r="K208" s="476"/>
      <c r="L208" s="552"/>
      <c r="M208" s="553"/>
      <c r="N208" s="553"/>
      <c r="O208" s="554"/>
      <c r="P208" s="558" t="s">
        <v>137</v>
      </c>
      <c r="Q208" s="559"/>
      <c r="R208" s="560"/>
      <c r="S208" s="292"/>
      <c r="T208" s="293"/>
      <c r="U208" s="293"/>
      <c r="V208" s="293"/>
      <c r="W208" s="293"/>
      <c r="X208" s="293"/>
      <c r="Y208" s="294"/>
      <c r="Z208" s="292"/>
      <c r="AA208" s="293"/>
      <c r="AB208" s="293"/>
      <c r="AC208" s="293"/>
      <c r="AD208" s="293"/>
      <c r="AE208" s="293"/>
      <c r="AF208" s="294"/>
      <c r="AG208" s="292"/>
      <c r="AH208" s="293"/>
      <c r="AI208" s="293"/>
      <c r="AJ208" s="293"/>
      <c r="AK208" s="293"/>
      <c r="AL208" s="293"/>
      <c r="AM208" s="294"/>
      <c r="AN208" s="292"/>
      <c r="AO208" s="293"/>
      <c r="AP208" s="293"/>
      <c r="AQ208" s="293"/>
      <c r="AR208" s="293"/>
      <c r="AS208" s="293"/>
      <c r="AT208" s="294"/>
      <c r="AU208" s="292"/>
      <c r="AV208" s="293"/>
      <c r="AW208" s="293"/>
      <c r="AX208" s="624"/>
      <c r="AY208" s="625"/>
      <c r="AZ208" s="626"/>
      <c r="BA208" s="627"/>
      <c r="BB208" s="579"/>
      <c r="BC208" s="553"/>
      <c r="BD208" s="553"/>
      <c r="BE208" s="553"/>
      <c r="BF208" s="554"/>
    </row>
    <row r="209" spans="2:58" ht="20.25" customHeight="1">
      <c r="B209" s="459"/>
      <c r="C209" s="543"/>
      <c r="D209" s="544"/>
      <c r="E209" s="545"/>
      <c r="F209" s="241"/>
      <c r="G209" s="470"/>
      <c r="H209" s="474"/>
      <c r="I209" s="475"/>
      <c r="J209" s="475"/>
      <c r="K209" s="476"/>
      <c r="L209" s="480"/>
      <c r="M209" s="481"/>
      <c r="N209" s="481"/>
      <c r="O209" s="482"/>
      <c r="P209" s="526" t="s">
        <v>138</v>
      </c>
      <c r="Q209" s="527"/>
      <c r="R209" s="528"/>
      <c r="S209" s="242" t="str">
        <f>IF(S208="","",VLOOKUP(S208,'シフト記号表（勤務時間帯）'!$C$6:$K$35,9,FALSE))</f>
        <v/>
      </c>
      <c r="T209" s="243" t="str">
        <f>IF(T208="","",VLOOKUP(T208,'シフト記号表（勤務時間帯）'!$C$6:$K$35,9,FALSE))</f>
        <v/>
      </c>
      <c r="U209" s="243" t="str">
        <f>IF(U208="","",VLOOKUP(U208,'シフト記号表（勤務時間帯）'!$C$6:$K$35,9,FALSE))</f>
        <v/>
      </c>
      <c r="V209" s="243" t="str">
        <f>IF(V208="","",VLOOKUP(V208,'シフト記号表（勤務時間帯）'!$C$6:$K$35,9,FALSE))</f>
        <v/>
      </c>
      <c r="W209" s="243" t="str">
        <f>IF(W208="","",VLOOKUP(W208,'シフト記号表（勤務時間帯）'!$C$6:$K$35,9,FALSE))</f>
        <v/>
      </c>
      <c r="X209" s="243" t="str">
        <f>IF(X208="","",VLOOKUP(X208,'シフト記号表（勤務時間帯）'!$C$6:$K$35,9,FALSE))</f>
        <v/>
      </c>
      <c r="Y209" s="244" t="str">
        <f>IF(Y208="","",VLOOKUP(Y208,'シフト記号表（勤務時間帯）'!$C$6:$K$35,9,FALSE))</f>
        <v/>
      </c>
      <c r="Z209" s="242" t="str">
        <f>IF(Z208="","",VLOOKUP(Z208,'シフト記号表（勤務時間帯）'!$C$6:$K$35,9,FALSE))</f>
        <v/>
      </c>
      <c r="AA209" s="243" t="str">
        <f>IF(AA208="","",VLOOKUP(AA208,'シフト記号表（勤務時間帯）'!$C$6:$K$35,9,FALSE))</f>
        <v/>
      </c>
      <c r="AB209" s="243" t="str">
        <f>IF(AB208="","",VLOOKUP(AB208,'シフト記号表（勤務時間帯）'!$C$6:$K$35,9,FALSE))</f>
        <v/>
      </c>
      <c r="AC209" s="243" t="str">
        <f>IF(AC208="","",VLOOKUP(AC208,'シフト記号表（勤務時間帯）'!$C$6:$K$35,9,FALSE))</f>
        <v/>
      </c>
      <c r="AD209" s="243" t="str">
        <f>IF(AD208="","",VLOOKUP(AD208,'シフト記号表（勤務時間帯）'!$C$6:$K$35,9,FALSE))</f>
        <v/>
      </c>
      <c r="AE209" s="243" t="str">
        <f>IF(AE208="","",VLOOKUP(AE208,'シフト記号表（勤務時間帯）'!$C$6:$K$35,9,FALSE))</f>
        <v/>
      </c>
      <c r="AF209" s="244" t="str">
        <f>IF(AF208="","",VLOOKUP(AF208,'シフト記号表（勤務時間帯）'!$C$6:$K$35,9,FALSE))</f>
        <v/>
      </c>
      <c r="AG209" s="242" t="str">
        <f>IF(AG208="","",VLOOKUP(AG208,'シフト記号表（勤務時間帯）'!$C$6:$K$35,9,FALSE))</f>
        <v/>
      </c>
      <c r="AH209" s="243" t="str">
        <f>IF(AH208="","",VLOOKUP(AH208,'シフト記号表（勤務時間帯）'!$C$6:$K$35,9,FALSE))</f>
        <v/>
      </c>
      <c r="AI209" s="243" t="str">
        <f>IF(AI208="","",VLOOKUP(AI208,'シフト記号表（勤務時間帯）'!$C$6:$K$35,9,FALSE))</f>
        <v/>
      </c>
      <c r="AJ209" s="243" t="str">
        <f>IF(AJ208="","",VLOOKUP(AJ208,'シフト記号表（勤務時間帯）'!$C$6:$K$35,9,FALSE))</f>
        <v/>
      </c>
      <c r="AK209" s="243" t="str">
        <f>IF(AK208="","",VLOOKUP(AK208,'シフト記号表（勤務時間帯）'!$C$6:$K$35,9,FALSE))</f>
        <v/>
      </c>
      <c r="AL209" s="243" t="str">
        <f>IF(AL208="","",VLOOKUP(AL208,'シフト記号表（勤務時間帯）'!$C$6:$K$35,9,FALSE))</f>
        <v/>
      </c>
      <c r="AM209" s="244" t="str">
        <f>IF(AM208="","",VLOOKUP(AM208,'シフト記号表（勤務時間帯）'!$C$6:$K$35,9,FALSE))</f>
        <v/>
      </c>
      <c r="AN209" s="242" t="str">
        <f>IF(AN208="","",VLOOKUP(AN208,'シフト記号表（勤務時間帯）'!$C$6:$K$35,9,FALSE))</f>
        <v/>
      </c>
      <c r="AO209" s="243" t="str">
        <f>IF(AO208="","",VLOOKUP(AO208,'シフト記号表（勤務時間帯）'!$C$6:$K$35,9,FALSE))</f>
        <v/>
      </c>
      <c r="AP209" s="243" t="str">
        <f>IF(AP208="","",VLOOKUP(AP208,'シフト記号表（勤務時間帯）'!$C$6:$K$35,9,FALSE))</f>
        <v/>
      </c>
      <c r="AQ209" s="243" t="str">
        <f>IF(AQ208="","",VLOOKUP(AQ208,'シフト記号表（勤務時間帯）'!$C$6:$K$35,9,FALSE))</f>
        <v/>
      </c>
      <c r="AR209" s="243" t="str">
        <f>IF(AR208="","",VLOOKUP(AR208,'シフト記号表（勤務時間帯）'!$C$6:$K$35,9,FALSE))</f>
        <v/>
      </c>
      <c r="AS209" s="243" t="str">
        <f>IF(AS208="","",VLOOKUP(AS208,'シフト記号表（勤務時間帯）'!$C$6:$K$35,9,FALSE))</f>
        <v/>
      </c>
      <c r="AT209" s="244" t="str">
        <f>IF(AT208="","",VLOOKUP(AT208,'シフト記号表（勤務時間帯）'!$C$6:$K$35,9,FALSE))</f>
        <v/>
      </c>
      <c r="AU209" s="242" t="str">
        <f>IF(AU208="","",VLOOKUP(AU208,'シフト記号表（勤務時間帯）'!$C$6:$K$35,9,FALSE))</f>
        <v/>
      </c>
      <c r="AV209" s="243" t="str">
        <f>IF(AV208="","",VLOOKUP(AV208,'シフト記号表（勤務時間帯）'!$C$6:$K$35,9,FALSE))</f>
        <v/>
      </c>
      <c r="AW209" s="243" t="str">
        <f>IF(AW208="","",VLOOKUP(AW208,'シフト記号表（勤務時間帯）'!$C$6:$K$35,9,FALSE))</f>
        <v/>
      </c>
      <c r="AX209" s="529">
        <f>IF($BB$3="４週",SUM(S209:AT209),IF($BB$3="暦月",SUM(S209:AW209),""))</f>
        <v>0</v>
      </c>
      <c r="AY209" s="530"/>
      <c r="AZ209" s="531">
        <f>IF($BB$3="４週",AX209/4,IF($BB$3="暦月",'通所型サービス（100名）'!AX209/('通所型サービス（100名）'!$BB$8/7),""))</f>
        <v>0</v>
      </c>
      <c r="BA209" s="532"/>
      <c r="BB209" s="580"/>
      <c r="BC209" s="481"/>
      <c r="BD209" s="481"/>
      <c r="BE209" s="481"/>
      <c r="BF209" s="482"/>
    </row>
    <row r="210" spans="2:58" ht="20.25" customHeight="1">
      <c r="B210" s="459"/>
      <c r="C210" s="546"/>
      <c r="D210" s="547"/>
      <c r="E210" s="548"/>
      <c r="F210" s="295">
        <f>C208</f>
        <v>0</v>
      </c>
      <c r="G210" s="550"/>
      <c r="H210" s="474"/>
      <c r="I210" s="475"/>
      <c r="J210" s="475"/>
      <c r="K210" s="476"/>
      <c r="L210" s="555"/>
      <c r="M210" s="556"/>
      <c r="N210" s="556"/>
      <c r="O210" s="557"/>
      <c r="P210" s="533" t="s">
        <v>139</v>
      </c>
      <c r="Q210" s="534"/>
      <c r="R210" s="535"/>
      <c r="S210" s="246" t="str">
        <f>IF(S208="","",VLOOKUP(S208,'シフト記号表（勤務時間帯）'!$C$6:$U$35,19,FALSE))</f>
        <v/>
      </c>
      <c r="T210" s="247" t="str">
        <f>IF(T208="","",VLOOKUP(T208,'シフト記号表（勤務時間帯）'!$C$6:$U$35,19,FALSE))</f>
        <v/>
      </c>
      <c r="U210" s="247" t="str">
        <f>IF(U208="","",VLOOKUP(U208,'シフト記号表（勤務時間帯）'!$C$6:$U$35,19,FALSE))</f>
        <v/>
      </c>
      <c r="V210" s="247" t="str">
        <f>IF(V208="","",VLOOKUP(V208,'シフト記号表（勤務時間帯）'!$C$6:$U$35,19,FALSE))</f>
        <v/>
      </c>
      <c r="W210" s="247" t="str">
        <f>IF(W208="","",VLOOKUP(W208,'シフト記号表（勤務時間帯）'!$C$6:$U$35,19,FALSE))</f>
        <v/>
      </c>
      <c r="X210" s="247" t="str">
        <f>IF(X208="","",VLOOKUP(X208,'シフト記号表（勤務時間帯）'!$C$6:$U$35,19,FALSE))</f>
        <v/>
      </c>
      <c r="Y210" s="248" t="str">
        <f>IF(Y208="","",VLOOKUP(Y208,'シフト記号表（勤務時間帯）'!$C$6:$U$35,19,FALSE))</f>
        <v/>
      </c>
      <c r="Z210" s="246" t="str">
        <f>IF(Z208="","",VLOOKUP(Z208,'シフト記号表（勤務時間帯）'!$C$6:$U$35,19,FALSE))</f>
        <v/>
      </c>
      <c r="AA210" s="247" t="str">
        <f>IF(AA208="","",VLOOKUP(AA208,'シフト記号表（勤務時間帯）'!$C$6:$U$35,19,FALSE))</f>
        <v/>
      </c>
      <c r="AB210" s="247" t="str">
        <f>IF(AB208="","",VLOOKUP(AB208,'シフト記号表（勤務時間帯）'!$C$6:$U$35,19,FALSE))</f>
        <v/>
      </c>
      <c r="AC210" s="247" t="str">
        <f>IF(AC208="","",VLOOKUP(AC208,'シフト記号表（勤務時間帯）'!$C$6:$U$35,19,FALSE))</f>
        <v/>
      </c>
      <c r="AD210" s="247" t="str">
        <f>IF(AD208="","",VLOOKUP(AD208,'シフト記号表（勤務時間帯）'!$C$6:$U$35,19,FALSE))</f>
        <v/>
      </c>
      <c r="AE210" s="247" t="str">
        <f>IF(AE208="","",VLOOKUP(AE208,'シフト記号表（勤務時間帯）'!$C$6:$U$35,19,FALSE))</f>
        <v/>
      </c>
      <c r="AF210" s="248" t="str">
        <f>IF(AF208="","",VLOOKUP(AF208,'シフト記号表（勤務時間帯）'!$C$6:$U$35,19,FALSE))</f>
        <v/>
      </c>
      <c r="AG210" s="246" t="str">
        <f>IF(AG208="","",VLOOKUP(AG208,'シフト記号表（勤務時間帯）'!$C$6:$U$35,19,FALSE))</f>
        <v/>
      </c>
      <c r="AH210" s="247" t="str">
        <f>IF(AH208="","",VLOOKUP(AH208,'シフト記号表（勤務時間帯）'!$C$6:$U$35,19,FALSE))</f>
        <v/>
      </c>
      <c r="AI210" s="247" t="str">
        <f>IF(AI208="","",VLOOKUP(AI208,'シフト記号表（勤務時間帯）'!$C$6:$U$35,19,FALSE))</f>
        <v/>
      </c>
      <c r="AJ210" s="247" t="str">
        <f>IF(AJ208="","",VLOOKUP(AJ208,'シフト記号表（勤務時間帯）'!$C$6:$U$35,19,FALSE))</f>
        <v/>
      </c>
      <c r="AK210" s="247" t="str">
        <f>IF(AK208="","",VLOOKUP(AK208,'シフト記号表（勤務時間帯）'!$C$6:$U$35,19,FALSE))</f>
        <v/>
      </c>
      <c r="AL210" s="247" t="str">
        <f>IF(AL208="","",VLOOKUP(AL208,'シフト記号表（勤務時間帯）'!$C$6:$U$35,19,FALSE))</f>
        <v/>
      </c>
      <c r="AM210" s="248" t="str">
        <f>IF(AM208="","",VLOOKUP(AM208,'シフト記号表（勤務時間帯）'!$C$6:$U$35,19,FALSE))</f>
        <v/>
      </c>
      <c r="AN210" s="246" t="str">
        <f>IF(AN208="","",VLOOKUP(AN208,'シフト記号表（勤務時間帯）'!$C$6:$U$35,19,FALSE))</f>
        <v/>
      </c>
      <c r="AO210" s="247" t="str">
        <f>IF(AO208="","",VLOOKUP(AO208,'シフト記号表（勤務時間帯）'!$C$6:$U$35,19,FALSE))</f>
        <v/>
      </c>
      <c r="AP210" s="247" t="str">
        <f>IF(AP208="","",VLOOKUP(AP208,'シフト記号表（勤務時間帯）'!$C$6:$U$35,19,FALSE))</f>
        <v/>
      </c>
      <c r="AQ210" s="247" t="str">
        <f>IF(AQ208="","",VLOOKUP(AQ208,'シフト記号表（勤務時間帯）'!$C$6:$U$35,19,FALSE))</f>
        <v/>
      </c>
      <c r="AR210" s="247" t="str">
        <f>IF(AR208="","",VLOOKUP(AR208,'シフト記号表（勤務時間帯）'!$C$6:$U$35,19,FALSE))</f>
        <v/>
      </c>
      <c r="AS210" s="247" t="str">
        <f>IF(AS208="","",VLOOKUP(AS208,'シフト記号表（勤務時間帯）'!$C$6:$U$35,19,FALSE))</f>
        <v/>
      </c>
      <c r="AT210" s="248" t="str">
        <f>IF(AT208="","",VLOOKUP(AT208,'シフト記号表（勤務時間帯）'!$C$6:$U$35,19,FALSE))</f>
        <v/>
      </c>
      <c r="AU210" s="246" t="str">
        <f>IF(AU208="","",VLOOKUP(AU208,'シフト記号表（勤務時間帯）'!$C$6:$U$35,19,FALSE))</f>
        <v/>
      </c>
      <c r="AV210" s="247" t="str">
        <f>IF(AV208="","",VLOOKUP(AV208,'シフト記号表（勤務時間帯）'!$C$6:$U$35,19,FALSE))</f>
        <v/>
      </c>
      <c r="AW210" s="247" t="str">
        <f>IF(AW208="","",VLOOKUP(AW208,'シフト記号表（勤務時間帯）'!$C$6:$U$35,19,FALSE))</f>
        <v/>
      </c>
      <c r="AX210" s="536">
        <f>IF($BB$3="４週",SUM(S210:AT210),IF($BB$3="暦月",SUM(S210:AW210),""))</f>
        <v>0</v>
      </c>
      <c r="AY210" s="537"/>
      <c r="AZ210" s="538">
        <f>IF($BB$3="４週",AX210/4,IF($BB$3="暦月",'通所型サービス（100名）'!AX210/('通所型サービス（100名）'!$BB$8/7),""))</f>
        <v>0</v>
      </c>
      <c r="BA210" s="539"/>
      <c r="BB210" s="581"/>
      <c r="BC210" s="556"/>
      <c r="BD210" s="556"/>
      <c r="BE210" s="556"/>
      <c r="BF210" s="557"/>
    </row>
    <row r="211" spans="2:58" ht="20.25" customHeight="1">
      <c r="B211" s="459">
        <f>B208+1</f>
        <v>64</v>
      </c>
      <c r="C211" s="540"/>
      <c r="D211" s="541"/>
      <c r="E211" s="542"/>
      <c r="F211" s="249"/>
      <c r="G211" s="549"/>
      <c r="H211" s="551"/>
      <c r="I211" s="475"/>
      <c r="J211" s="475"/>
      <c r="K211" s="476"/>
      <c r="L211" s="552"/>
      <c r="M211" s="553"/>
      <c r="N211" s="553"/>
      <c r="O211" s="554"/>
      <c r="P211" s="558" t="s">
        <v>137</v>
      </c>
      <c r="Q211" s="559"/>
      <c r="R211" s="560"/>
      <c r="S211" s="292"/>
      <c r="T211" s="293"/>
      <c r="U211" s="293"/>
      <c r="V211" s="293"/>
      <c r="W211" s="293"/>
      <c r="X211" s="293"/>
      <c r="Y211" s="294"/>
      <c r="Z211" s="292"/>
      <c r="AA211" s="293"/>
      <c r="AB211" s="293"/>
      <c r="AC211" s="293"/>
      <c r="AD211" s="293"/>
      <c r="AE211" s="293"/>
      <c r="AF211" s="294"/>
      <c r="AG211" s="292"/>
      <c r="AH211" s="293"/>
      <c r="AI211" s="293"/>
      <c r="AJ211" s="293"/>
      <c r="AK211" s="293"/>
      <c r="AL211" s="293"/>
      <c r="AM211" s="294"/>
      <c r="AN211" s="292"/>
      <c r="AO211" s="293"/>
      <c r="AP211" s="293"/>
      <c r="AQ211" s="293"/>
      <c r="AR211" s="293"/>
      <c r="AS211" s="293"/>
      <c r="AT211" s="294"/>
      <c r="AU211" s="292"/>
      <c r="AV211" s="293"/>
      <c r="AW211" s="293"/>
      <c r="AX211" s="624"/>
      <c r="AY211" s="625"/>
      <c r="AZ211" s="626"/>
      <c r="BA211" s="627"/>
      <c r="BB211" s="579"/>
      <c r="BC211" s="553"/>
      <c r="BD211" s="553"/>
      <c r="BE211" s="553"/>
      <c r="BF211" s="554"/>
    </row>
    <row r="212" spans="2:58" ht="20.25" customHeight="1">
      <c r="B212" s="459"/>
      <c r="C212" s="543"/>
      <c r="D212" s="544"/>
      <c r="E212" s="545"/>
      <c r="F212" s="241"/>
      <c r="G212" s="470"/>
      <c r="H212" s="474"/>
      <c r="I212" s="475"/>
      <c r="J212" s="475"/>
      <c r="K212" s="476"/>
      <c r="L212" s="480"/>
      <c r="M212" s="481"/>
      <c r="N212" s="481"/>
      <c r="O212" s="482"/>
      <c r="P212" s="526" t="s">
        <v>138</v>
      </c>
      <c r="Q212" s="527"/>
      <c r="R212" s="528"/>
      <c r="S212" s="242" t="str">
        <f>IF(S211="","",VLOOKUP(S211,'シフト記号表（勤務時間帯）'!$C$6:$K$35,9,FALSE))</f>
        <v/>
      </c>
      <c r="T212" s="243" t="str">
        <f>IF(T211="","",VLOOKUP(T211,'シフト記号表（勤務時間帯）'!$C$6:$K$35,9,FALSE))</f>
        <v/>
      </c>
      <c r="U212" s="243" t="str">
        <f>IF(U211="","",VLOOKUP(U211,'シフト記号表（勤務時間帯）'!$C$6:$K$35,9,FALSE))</f>
        <v/>
      </c>
      <c r="V212" s="243" t="str">
        <f>IF(V211="","",VLOOKUP(V211,'シフト記号表（勤務時間帯）'!$C$6:$K$35,9,FALSE))</f>
        <v/>
      </c>
      <c r="W212" s="243" t="str">
        <f>IF(W211="","",VLOOKUP(W211,'シフト記号表（勤務時間帯）'!$C$6:$K$35,9,FALSE))</f>
        <v/>
      </c>
      <c r="X212" s="243" t="str">
        <f>IF(X211="","",VLOOKUP(X211,'シフト記号表（勤務時間帯）'!$C$6:$K$35,9,FALSE))</f>
        <v/>
      </c>
      <c r="Y212" s="244" t="str">
        <f>IF(Y211="","",VLOOKUP(Y211,'シフト記号表（勤務時間帯）'!$C$6:$K$35,9,FALSE))</f>
        <v/>
      </c>
      <c r="Z212" s="242" t="str">
        <f>IF(Z211="","",VLOOKUP(Z211,'シフト記号表（勤務時間帯）'!$C$6:$K$35,9,FALSE))</f>
        <v/>
      </c>
      <c r="AA212" s="243" t="str">
        <f>IF(AA211="","",VLOOKUP(AA211,'シフト記号表（勤務時間帯）'!$C$6:$K$35,9,FALSE))</f>
        <v/>
      </c>
      <c r="AB212" s="243" t="str">
        <f>IF(AB211="","",VLOOKUP(AB211,'シフト記号表（勤務時間帯）'!$C$6:$K$35,9,FALSE))</f>
        <v/>
      </c>
      <c r="AC212" s="243" t="str">
        <f>IF(AC211="","",VLOOKUP(AC211,'シフト記号表（勤務時間帯）'!$C$6:$K$35,9,FALSE))</f>
        <v/>
      </c>
      <c r="AD212" s="243" t="str">
        <f>IF(AD211="","",VLOOKUP(AD211,'シフト記号表（勤務時間帯）'!$C$6:$K$35,9,FALSE))</f>
        <v/>
      </c>
      <c r="AE212" s="243" t="str">
        <f>IF(AE211="","",VLOOKUP(AE211,'シフト記号表（勤務時間帯）'!$C$6:$K$35,9,FALSE))</f>
        <v/>
      </c>
      <c r="AF212" s="244" t="str">
        <f>IF(AF211="","",VLOOKUP(AF211,'シフト記号表（勤務時間帯）'!$C$6:$K$35,9,FALSE))</f>
        <v/>
      </c>
      <c r="AG212" s="242" t="str">
        <f>IF(AG211="","",VLOOKUP(AG211,'シフト記号表（勤務時間帯）'!$C$6:$K$35,9,FALSE))</f>
        <v/>
      </c>
      <c r="AH212" s="243" t="str">
        <f>IF(AH211="","",VLOOKUP(AH211,'シフト記号表（勤務時間帯）'!$C$6:$K$35,9,FALSE))</f>
        <v/>
      </c>
      <c r="AI212" s="243" t="str">
        <f>IF(AI211="","",VLOOKUP(AI211,'シフト記号表（勤務時間帯）'!$C$6:$K$35,9,FALSE))</f>
        <v/>
      </c>
      <c r="AJ212" s="243" t="str">
        <f>IF(AJ211="","",VLOOKUP(AJ211,'シフト記号表（勤務時間帯）'!$C$6:$K$35,9,FALSE))</f>
        <v/>
      </c>
      <c r="AK212" s="243" t="str">
        <f>IF(AK211="","",VLOOKUP(AK211,'シフト記号表（勤務時間帯）'!$C$6:$K$35,9,FALSE))</f>
        <v/>
      </c>
      <c r="AL212" s="243" t="str">
        <f>IF(AL211="","",VLOOKUP(AL211,'シフト記号表（勤務時間帯）'!$C$6:$K$35,9,FALSE))</f>
        <v/>
      </c>
      <c r="AM212" s="244" t="str">
        <f>IF(AM211="","",VLOOKUP(AM211,'シフト記号表（勤務時間帯）'!$C$6:$K$35,9,FALSE))</f>
        <v/>
      </c>
      <c r="AN212" s="242" t="str">
        <f>IF(AN211="","",VLOOKUP(AN211,'シフト記号表（勤務時間帯）'!$C$6:$K$35,9,FALSE))</f>
        <v/>
      </c>
      <c r="AO212" s="243" t="str">
        <f>IF(AO211="","",VLOOKUP(AO211,'シフト記号表（勤務時間帯）'!$C$6:$K$35,9,FALSE))</f>
        <v/>
      </c>
      <c r="AP212" s="243" t="str">
        <f>IF(AP211="","",VLOOKUP(AP211,'シフト記号表（勤務時間帯）'!$C$6:$K$35,9,FALSE))</f>
        <v/>
      </c>
      <c r="AQ212" s="243" t="str">
        <f>IF(AQ211="","",VLOOKUP(AQ211,'シフト記号表（勤務時間帯）'!$C$6:$K$35,9,FALSE))</f>
        <v/>
      </c>
      <c r="AR212" s="243" t="str">
        <f>IF(AR211="","",VLOOKUP(AR211,'シフト記号表（勤務時間帯）'!$C$6:$K$35,9,FALSE))</f>
        <v/>
      </c>
      <c r="AS212" s="243" t="str">
        <f>IF(AS211="","",VLOOKUP(AS211,'シフト記号表（勤務時間帯）'!$C$6:$K$35,9,FALSE))</f>
        <v/>
      </c>
      <c r="AT212" s="244" t="str">
        <f>IF(AT211="","",VLOOKUP(AT211,'シフト記号表（勤務時間帯）'!$C$6:$K$35,9,FALSE))</f>
        <v/>
      </c>
      <c r="AU212" s="242" t="str">
        <f>IF(AU211="","",VLOOKUP(AU211,'シフト記号表（勤務時間帯）'!$C$6:$K$35,9,FALSE))</f>
        <v/>
      </c>
      <c r="AV212" s="243" t="str">
        <f>IF(AV211="","",VLOOKUP(AV211,'シフト記号表（勤務時間帯）'!$C$6:$K$35,9,FALSE))</f>
        <v/>
      </c>
      <c r="AW212" s="243" t="str">
        <f>IF(AW211="","",VLOOKUP(AW211,'シフト記号表（勤務時間帯）'!$C$6:$K$35,9,FALSE))</f>
        <v/>
      </c>
      <c r="AX212" s="529">
        <f>IF($BB$3="４週",SUM(S212:AT212),IF($BB$3="暦月",SUM(S212:AW212),""))</f>
        <v>0</v>
      </c>
      <c r="AY212" s="530"/>
      <c r="AZ212" s="531">
        <f>IF($BB$3="４週",AX212/4,IF($BB$3="暦月",'通所型サービス（100名）'!AX212/('通所型サービス（100名）'!$BB$8/7),""))</f>
        <v>0</v>
      </c>
      <c r="BA212" s="532"/>
      <c r="BB212" s="580"/>
      <c r="BC212" s="481"/>
      <c r="BD212" s="481"/>
      <c r="BE212" s="481"/>
      <c r="BF212" s="482"/>
    </row>
    <row r="213" spans="2:58" ht="20.25" customHeight="1">
      <c r="B213" s="459"/>
      <c r="C213" s="546"/>
      <c r="D213" s="547"/>
      <c r="E213" s="548"/>
      <c r="F213" s="295">
        <f>C211</f>
        <v>0</v>
      </c>
      <c r="G213" s="550"/>
      <c r="H213" s="474"/>
      <c r="I213" s="475"/>
      <c r="J213" s="475"/>
      <c r="K213" s="476"/>
      <c r="L213" s="555"/>
      <c r="M213" s="556"/>
      <c r="N213" s="556"/>
      <c r="O213" s="557"/>
      <c r="P213" s="533" t="s">
        <v>139</v>
      </c>
      <c r="Q213" s="534"/>
      <c r="R213" s="535"/>
      <c r="S213" s="246" t="str">
        <f>IF(S211="","",VLOOKUP(S211,'シフト記号表（勤務時間帯）'!$C$6:$U$35,19,FALSE))</f>
        <v/>
      </c>
      <c r="T213" s="247" t="str">
        <f>IF(T211="","",VLOOKUP(T211,'シフト記号表（勤務時間帯）'!$C$6:$U$35,19,FALSE))</f>
        <v/>
      </c>
      <c r="U213" s="247" t="str">
        <f>IF(U211="","",VLOOKUP(U211,'シフト記号表（勤務時間帯）'!$C$6:$U$35,19,FALSE))</f>
        <v/>
      </c>
      <c r="V213" s="247" t="str">
        <f>IF(V211="","",VLOOKUP(V211,'シフト記号表（勤務時間帯）'!$C$6:$U$35,19,FALSE))</f>
        <v/>
      </c>
      <c r="W213" s="247" t="str">
        <f>IF(W211="","",VLOOKUP(W211,'シフト記号表（勤務時間帯）'!$C$6:$U$35,19,FALSE))</f>
        <v/>
      </c>
      <c r="X213" s="247" t="str">
        <f>IF(X211="","",VLOOKUP(X211,'シフト記号表（勤務時間帯）'!$C$6:$U$35,19,FALSE))</f>
        <v/>
      </c>
      <c r="Y213" s="248" t="str">
        <f>IF(Y211="","",VLOOKUP(Y211,'シフト記号表（勤務時間帯）'!$C$6:$U$35,19,FALSE))</f>
        <v/>
      </c>
      <c r="Z213" s="246" t="str">
        <f>IF(Z211="","",VLOOKUP(Z211,'シフト記号表（勤務時間帯）'!$C$6:$U$35,19,FALSE))</f>
        <v/>
      </c>
      <c r="AA213" s="247" t="str">
        <f>IF(AA211="","",VLOOKUP(AA211,'シフト記号表（勤務時間帯）'!$C$6:$U$35,19,FALSE))</f>
        <v/>
      </c>
      <c r="AB213" s="247" t="str">
        <f>IF(AB211="","",VLOOKUP(AB211,'シフト記号表（勤務時間帯）'!$C$6:$U$35,19,FALSE))</f>
        <v/>
      </c>
      <c r="AC213" s="247" t="str">
        <f>IF(AC211="","",VLOOKUP(AC211,'シフト記号表（勤務時間帯）'!$C$6:$U$35,19,FALSE))</f>
        <v/>
      </c>
      <c r="AD213" s="247" t="str">
        <f>IF(AD211="","",VLOOKUP(AD211,'シフト記号表（勤務時間帯）'!$C$6:$U$35,19,FALSE))</f>
        <v/>
      </c>
      <c r="AE213" s="247" t="str">
        <f>IF(AE211="","",VLOOKUP(AE211,'シフト記号表（勤務時間帯）'!$C$6:$U$35,19,FALSE))</f>
        <v/>
      </c>
      <c r="AF213" s="248" t="str">
        <f>IF(AF211="","",VLOOKUP(AF211,'シフト記号表（勤務時間帯）'!$C$6:$U$35,19,FALSE))</f>
        <v/>
      </c>
      <c r="AG213" s="246" t="str">
        <f>IF(AG211="","",VLOOKUP(AG211,'シフト記号表（勤務時間帯）'!$C$6:$U$35,19,FALSE))</f>
        <v/>
      </c>
      <c r="AH213" s="247" t="str">
        <f>IF(AH211="","",VLOOKUP(AH211,'シフト記号表（勤務時間帯）'!$C$6:$U$35,19,FALSE))</f>
        <v/>
      </c>
      <c r="AI213" s="247" t="str">
        <f>IF(AI211="","",VLOOKUP(AI211,'シフト記号表（勤務時間帯）'!$C$6:$U$35,19,FALSE))</f>
        <v/>
      </c>
      <c r="AJ213" s="247" t="str">
        <f>IF(AJ211="","",VLOOKUP(AJ211,'シフト記号表（勤務時間帯）'!$C$6:$U$35,19,FALSE))</f>
        <v/>
      </c>
      <c r="AK213" s="247" t="str">
        <f>IF(AK211="","",VLOOKUP(AK211,'シフト記号表（勤務時間帯）'!$C$6:$U$35,19,FALSE))</f>
        <v/>
      </c>
      <c r="AL213" s="247" t="str">
        <f>IF(AL211="","",VLOOKUP(AL211,'シフト記号表（勤務時間帯）'!$C$6:$U$35,19,FALSE))</f>
        <v/>
      </c>
      <c r="AM213" s="248" t="str">
        <f>IF(AM211="","",VLOOKUP(AM211,'シフト記号表（勤務時間帯）'!$C$6:$U$35,19,FALSE))</f>
        <v/>
      </c>
      <c r="AN213" s="246" t="str">
        <f>IF(AN211="","",VLOOKUP(AN211,'シフト記号表（勤務時間帯）'!$C$6:$U$35,19,FALSE))</f>
        <v/>
      </c>
      <c r="AO213" s="247" t="str">
        <f>IF(AO211="","",VLOOKUP(AO211,'シフト記号表（勤務時間帯）'!$C$6:$U$35,19,FALSE))</f>
        <v/>
      </c>
      <c r="AP213" s="247" t="str">
        <f>IF(AP211="","",VLOOKUP(AP211,'シフト記号表（勤務時間帯）'!$C$6:$U$35,19,FALSE))</f>
        <v/>
      </c>
      <c r="AQ213" s="247" t="str">
        <f>IF(AQ211="","",VLOOKUP(AQ211,'シフト記号表（勤務時間帯）'!$C$6:$U$35,19,FALSE))</f>
        <v/>
      </c>
      <c r="AR213" s="247" t="str">
        <f>IF(AR211="","",VLOOKUP(AR211,'シフト記号表（勤務時間帯）'!$C$6:$U$35,19,FALSE))</f>
        <v/>
      </c>
      <c r="AS213" s="247" t="str">
        <f>IF(AS211="","",VLOOKUP(AS211,'シフト記号表（勤務時間帯）'!$C$6:$U$35,19,FALSE))</f>
        <v/>
      </c>
      <c r="AT213" s="248" t="str">
        <f>IF(AT211="","",VLOOKUP(AT211,'シフト記号表（勤務時間帯）'!$C$6:$U$35,19,FALSE))</f>
        <v/>
      </c>
      <c r="AU213" s="246" t="str">
        <f>IF(AU211="","",VLOOKUP(AU211,'シフト記号表（勤務時間帯）'!$C$6:$U$35,19,FALSE))</f>
        <v/>
      </c>
      <c r="AV213" s="247" t="str">
        <f>IF(AV211="","",VLOOKUP(AV211,'シフト記号表（勤務時間帯）'!$C$6:$U$35,19,FALSE))</f>
        <v/>
      </c>
      <c r="AW213" s="247" t="str">
        <f>IF(AW211="","",VLOOKUP(AW211,'シフト記号表（勤務時間帯）'!$C$6:$U$35,19,FALSE))</f>
        <v/>
      </c>
      <c r="AX213" s="536">
        <f>IF($BB$3="４週",SUM(S213:AT213),IF($BB$3="暦月",SUM(S213:AW213),""))</f>
        <v>0</v>
      </c>
      <c r="AY213" s="537"/>
      <c r="AZ213" s="538">
        <f>IF($BB$3="４週",AX213/4,IF($BB$3="暦月",'通所型サービス（100名）'!AX213/('通所型サービス（100名）'!$BB$8/7),""))</f>
        <v>0</v>
      </c>
      <c r="BA213" s="539"/>
      <c r="BB213" s="581"/>
      <c r="BC213" s="556"/>
      <c r="BD213" s="556"/>
      <c r="BE213" s="556"/>
      <c r="BF213" s="557"/>
    </row>
    <row r="214" spans="2:58" ht="20.25" customHeight="1">
      <c r="B214" s="459">
        <f>B211+1</f>
        <v>65</v>
      </c>
      <c r="C214" s="540"/>
      <c r="D214" s="541"/>
      <c r="E214" s="542"/>
      <c r="F214" s="249"/>
      <c r="G214" s="549"/>
      <c r="H214" s="551"/>
      <c r="I214" s="475"/>
      <c r="J214" s="475"/>
      <c r="K214" s="476"/>
      <c r="L214" s="552"/>
      <c r="M214" s="553"/>
      <c r="N214" s="553"/>
      <c r="O214" s="554"/>
      <c r="P214" s="558" t="s">
        <v>137</v>
      </c>
      <c r="Q214" s="559"/>
      <c r="R214" s="560"/>
      <c r="S214" s="292"/>
      <c r="T214" s="293"/>
      <c r="U214" s="293"/>
      <c r="V214" s="293"/>
      <c r="W214" s="293"/>
      <c r="X214" s="293"/>
      <c r="Y214" s="294"/>
      <c r="Z214" s="292"/>
      <c r="AA214" s="293"/>
      <c r="AB214" s="293"/>
      <c r="AC214" s="293"/>
      <c r="AD214" s="293"/>
      <c r="AE214" s="293"/>
      <c r="AF214" s="294"/>
      <c r="AG214" s="292"/>
      <c r="AH214" s="293"/>
      <c r="AI214" s="293"/>
      <c r="AJ214" s="293"/>
      <c r="AK214" s="293"/>
      <c r="AL214" s="293"/>
      <c r="AM214" s="294"/>
      <c r="AN214" s="292"/>
      <c r="AO214" s="293"/>
      <c r="AP214" s="293"/>
      <c r="AQ214" s="293"/>
      <c r="AR214" s="293"/>
      <c r="AS214" s="293"/>
      <c r="AT214" s="294"/>
      <c r="AU214" s="292"/>
      <c r="AV214" s="293"/>
      <c r="AW214" s="293"/>
      <c r="AX214" s="624"/>
      <c r="AY214" s="625"/>
      <c r="AZ214" s="626"/>
      <c r="BA214" s="627"/>
      <c r="BB214" s="579"/>
      <c r="BC214" s="553"/>
      <c r="BD214" s="553"/>
      <c r="BE214" s="553"/>
      <c r="BF214" s="554"/>
    </row>
    <row r="215" spans="2:58" ht="20.25" customHeight="1">
      <c r="B215" s="459"/>
      <c r="C215" s="543"/>
      <c r="D215" s="544"/>
      <c r="E215" s="545"/>
      <c r="F215" s="241"/>
      <c r="G215" s="470"/>
      <c r="H215" s="474"/>
      <c r="I215" s="475"/>
      <c r="J215" s="475"/>
      <c r="K215" s="476"/>
      <c r="L215" s="480"/>
      <c r="M215" s="481"/>
      <c r="N215" s="481"/>
      <c r="O215" s="482"/>
      <c r="P215" s="526" t="s">
        <v>138</v>
      </c>
      <c r="Q215" s="527"/>
      <c r="R215" s="528"/>
      <c r="S215" s="242" t="str">
        <f>IF(S214="","",VLOOKUP(S214,'シフト記号表（勤務時間帯）'!$C$6:$K$35,9,FALSE))</f>
        <v/>
      </c>
      <c r="T215" s="243" t="str">
        <f>IF(T214="","",VLOOKUP(T214,'シフト記号表（勤務時間帯）'!$C$6:$K$35,9,FALSE))</f>
        <v/>
      </c>
      <c r="U215" s="243" t="str">
        <f>IF(U214="","",VLOOKUP(U214,'シフト記号表（勤務時間帯）'!$C$6:$K$35,9,FALSE))</f>
        <v/>
      </c>
      <c r="V215" s="243" t="str">
        <f>IF(V214="","",VLOOKUP(V214,'シフト記号表（勤務時間帯）'!$C$6:$K$35,9,FALSE))</f>
        <v/>
      </c>
      <c r="W215" s="243" t="str">
        <f>IF(W214="","",VLOOKUP(W214,'シフト記号表（勤務時間帯）'!$C$6:$K$35,9,FALSE))</f>
        <v/>
      </c>
      <c r="X215" s="243" t="str">
        <f>IF(X214="","",VLOOKUP(X214,'シフト記号表（勤務時間帯）'!$C$6:$K$35,9,FALSE))</f>
        <v/>
      </c>
      <c r="Y215" s="244" t="str">
        <f>IF(Y214="","",VLOOKUP(Y214,'シフト記号表（勤務時間帯）'!$C$6:$K$35,9,FALSE))</f>
        <v/>
      </c>
      <c r="Z215" s="242" t="str">
        <f>IF(Z214="","",VLOOKUP(Z214,'シフト記号表（勤務時間帯）'!$C$6:$K$35,9,FALSE))</f>
        <v/>
      </c>
      <c r="AA215" s="243" t="str">
        <f>IF(AA214="","",VLOOKUP(AA214,'シフト記号表（勤務時間帯）'!$C$6:$K$35,9,FALSE))</f>
        <v/>
      </c>
      <c r="AB215" s="243" t="str">
        <f>IF(AB214="","",VLOOKUP(AB214,'シフト記号表（勤務時間帯）'!$C$6:$K$35,9,FALSE))</f>
        <v/>
      </c>
      <c r="AC215" s="243" t="str">
        <f>IF(AC214="","",VLOOKUP(AC214,'シフト記号表（勤務時間帯）'!$C$6:$K$35,9,FALSE))</f>
        <v/>
      </c>
      <c r="AD215" s="243" t="str">
        <f>IF(AD214="","",VLOOKUP(AD214,'シフト記号表（勤務時間帯）'!$C$6:$K$35,9,FALSE))</f>
        <v/>
      </c>
      <c r="AE215" s="243" t="str">
        <f>IF(AE214="","",VLOOKUP(AE214,'シフト記号表（勤務時間帯）'!$C$6:$K$35,9,FALSE))</f>
        <v/>
      </c>
      <c r="AF215" s="244" t="str">
        <f>IF(AF214="","",VLOOKUP(AF214,'シフト記号表（勤務時間帯）'!$C$6:$K$35,9,FALSE))</f>
        <v/>
      </c>
      <c r="AG215" s="242" t="str">
        <f>IF(AG214="","",VLOOKUP(AG214,'シフト記号表（勤務時間帯）'!$C$6:$K$35,9,FALSE))</f>
        <v/>
      </c>
      <c r="AH215" s="243" t="str">
        <f>IF(AH214="","",VLOOKUP(AH214,'シフト記号表（勤務時間帯）'!$C$6:$K$35,9,FALSE))</f>
        <v/>
      </c>
      <c r="AI215" s="243" t="str">
        <f>IF(AI214="","",VLOOKUP(AI214,'シフト記号表（勤務時間帯）'!$C$6:$K$35,9,FALSE))</f>
        <v/>
      </c>
      <c r="AJ215" s="243" t="str">
        <f>IF(AJ214="","",VLOOKUP(AJ214,'シフト記号表（勤務時間帯）'!$C$6:$K$35,9,FALSE))</f>
        <v/>
      </c>
      <c r="AK215" s="243" t="str">
        <f>IF(AK214="","",VLOOKUP(AK214,'シフト記号表（勤務時間帯）'!$C$6:$K$35,9,FALSE))</f>
        <v/>
      </c>
      <c r="AL215" s="243" t="str">
        <f>IF(AL214="","",VLOOKUP(AL214,'シフト記号表（勤務時間帯）'!$C$6:$K$35,9,FALSE))</f>
        <v/>
      </c>
      <c r="AM215" s="244" t="str">
        <f>IF(AM214="","",VLOOKUP(AM214,'シフト記号表（勤務時間帯）'!$C$6:$K$35,9,FALSE))</f>
        <v/>
      </c>
      <c r="AN215" s="242" t="str">
        <f>IF(AN214="","",VLOOKUP(AN214,'シフト記号表（勤務時間帯）'!$C$6:$K$35,9,FALSE))</f>
        <v/>
      </c>
      <c r="AO215" s="243" t="str">
        <f>IF(AO214="","",VLOOKUP(AO214,'シフト記号表（勤務時間帯）'!$C$6:$K$35,9,FALSE))</f>
        <v/>
      </c>
      <c r="AP215" s="243" t="str">
        <f>IF(AP214="","",VLOOKUP(AP214,'シフト記号表（勤務時間帯）'!$C$6:$K$35,9,FALSE))</f>
        <v/>
      </c>
      <c r="AQ215" s="243" t="str">
        <f>IF(AQ214="","",VLOOKUP(AQ214,'シフト記号表（勤務時間帯）'!$C$6:$K$35,9,FALSE))</f>
        <v/>
      </c>
      <c r="AR215" s="243" t="str">
        <f>IF(AR214="","",VLOOKUP(AR214,'シフト記号表（勤務時間帯）'!$C$6:$K$35,9,FALSE))</f>
        <v/>
      </c>
      <c r="AS215" s="243" t="str">
        <f>IF(AS214="","",VLOOKUP(AS214,'シフト記号表（勤務時間帯）'!$C$6:$K$35,9,FALSE))</f>
        <v/>
      </c>
      <c r="AT215" s="244" t="str">
        <f>IF(AT214="","",VLOOKUP(AT214,'シフト記号表（勤務時間帯）'!$C$6:$K$35,9,FALSE))</f>
        <v/>
      </c>
      <c r="AU215" s="242" t="str">
        <f>IF(AU214="","",VLOOKUP(AU214,'シフト記号表（勤務時間帯）'!$C$6:$K$35,9,FALSE))</f>
        <v/>
      </c>
      <c r="AV215" s="243" t="str">
        <f>IF(AV214="","",VLOOKUP(AV214,'シフト記号表（勤務時間帯）'!$C$6:$K$35,9,FALSE))</f>
        <v/>
      </c>
      <c r="AW215" s="243" t="str">
        <f>IF(AW214="","",VLOOKUP(AW214,'シフト記号表（勤務時間帯）'!$C$6:$K$35,9,FALSE))</f>
        <v/>
      </c>
      <c r="AX215" s="529">
        <f>IF($BB$3="４週",SUM(S215:AT215),IF($BB$3="暦月",SUM(S215:AW215),""))</f>
        <v>0</v>
      </c>
      <c r="AY215" s="530"/>
      <c r="AZ215" s="531">
        <f>IF($BB$3="４週",AX215/4,IF($BB$3="暦月",'通所型サービス（100名）'!AX215/('通所型サービス（100名）'!$BB$8/7),""))</f>
        <v>0</v>
      </c>
      <c r="BA215" s="532"/>
      <c r="BB215" s="580"/>
      <c r="BC215" s="481"/>
      <c r="BD215" s="481"/>
      <c r="BE215" s="481"/>
      <c r="BF215" s="482"/>
    </row>
    <row r="216" spans="2:58" ht="20.25" customHeight="1">
      <c r="B216" s="459"/>
      <c r="C216" s="546"/>
      <c r="D216" s="547"/>
      <c r="E216" s="548"/>
      <c r="F216" s="295">
        <f>C214</f>
        <v>0</v>
      </c>
      <c r="G216" s="550"/>
      <c r="H216" s="474"/>
      <c r="I216" s="475"/>
      <c r="J216" s="475"/>
      <c r="K216" s="476"/>
      <c r="L216" s="555"/>
      <c r="M216" s="556"/>
      <c r="N216" s="556"/>
      <c r="O216" s="557"/>
      <c r="P216" s="533" t="s">
        <v>139</v>
      </c>
      <c r="Q216" s="534"/>
      <c r="R216" s="535"/>
      <c r="S216" s="246" t="str">
        <f>IF(S214="","",VLOOKUP(S214,'シフト記号表（勤務時間帯）'!$C$6:$U$35,19,FALSE))</f>
        <v/>
      </c>
      <c r="T216" s="247" t="str">
        <f>IF(T214="","",VLOOKUP(T214,'シフト記号表（勤務時間帯）'!$C$6:$U$35,19,FALSE))</f>
        <v/>
      </c>
      <c r="U216" s="247" t="str">
        <f>IF(U214="","",VLOOKUP(U214,'シフト記号表（勤務時間帯）'!$C$6:$U$35,19,FALSE))</f>
        <v/>
      </c>
      <c r="V216" s="247" t="str">
        <f>IF(V214="","",VLOOKUP(V214,'シフト記号表（勤務時間帯）'!$C$6:$U$35,19,FALSE))</f>
        <v/>
      </c>
      <c r="W216" s="247" t="str">
        <f>IF(W214="","",VLOOKUP(W214,'シフト記号表（勤務時間帯）'!$C$6:$U$35,19,FALSE))</f>
        <v/>
      </c>
      <c r="X216" s="247" t="str">
        <f>IF(X214="","",VLOOKUP(X214,'シフト記号表（勤務時間帯）'!$C$6:$U$35,19,FALSE))</f>
        <v/>
      </c>
      <c r="Y216" s="248" t="str">
        <f>IF(Y214="","",VLOOKUP(Y214,'シフト記号表（勤務時間帯）'!$C$6:$U$35,19,FALSE))</f>
        <v/>
      </c>
      <c r="Z216" s="246" t="str">
        <f>IF(Z214="","",VLOOKUP(Z214,'シフト記号表（勤務時間帯）'!$C$6:$U$35,19,FALSE))</f>
        <v/>
      </c>
      <c r="AA216" s="247" t="str">
        <f>IF(AA214="","",VLOOKUP(AA214,'シフト記号表（勤務時間帯）'!$C$6:$U$35,19,FALSE))</f>
        <v/>
      </c>
      <c r="AB216" s="247" t="str">
        <f>IF(AB214="","",VLOOKUP(AB214,'シフト記号表（勤務時間帯）'!$C$6:$U$35,19,FALSE))</f>
        <v/>
      </c>
      <c r="AC216" s="247" t="str">
        <f>IF(AC214="","",VLOOKUP(AC214,'シフト記号表（勤務時間帯）'!$C$6:$U$35,19,FALSE))</f>
        <v/>
      </c>
      <c r="AD216" s="247" t="str">
        <f>IF(AD214="","",VLOOKUP(AD214,'シフト記号表（勤務時間帯）'!$C$6:$U$35,19,FALSE))</f>
        <v/>
      </c>
      <c r="AE216" s="247" t="str">
        <f>IF(AE214="","",VLOOKUP(AE214,'シフト記号表（勤務時間帯）'!$C$6:$U$35,19,FALSE))</f>
        <v/>
      </c>
      <c r="AF216" s="248" t="str">
        <f>IF(AF214="","",VLOOKUP(AF214,'シフト記号表（勤務時間帯）'!$C$6:$U$35,19,FALSE))</f>
        <v/>
      </c>
      <c r="AG216" s="246" t="str">
        <f>IF(AG214="","",VLOOKUP(AG214,'シフト記号表（勤務時間帯）'!$C$6:$U$35,19,FALSE))</f>
        <v/>
      </c>
      <c r="AH216" s="247" t="str">
        <f>IF(AH214="","",VLOOKUP(AH214,'シフト記号表（勤務時間帯）'!$C$6:$U$35,19,FALSE))</f>
        <v/>
      </c>
      <c r="AI216" s="247" t="str">
        <f>IF(AI214="","",VLOOKUP(AI214,'シフト記号表（勤務時間帯）'!$C$6:$U$35,19,FALSE))</f>
        <v/>
      </c>
      <c r="AJ216" s="247" t="str">
        <f>IF(AJ214="","",VLOOKUP(AJ214,'シフト記号表（勤務時間帯）'!$C$6:$U$35,19,FALSE))</f>
        <v/>
      </c>
      <c r="AK216" s="247" t="str">
        <f>IF(AK214="","",VLOOKUP(AK214,'シフト記号表（勤務時間帯）'!$C$6:$U$35,19,FALSE))</f>
        <v/>
      </c>
      <c r="AL216" s="247" t="str">
        <f>IF(AL214="","",VLOOKUP(AL214,'シフト記号表（勤務時間帯）'!$C$6:$U$35,19,FALSE))</f>
        <v/>
      </c>
      <c r="AM216" s="248" t="str">
        <f>IF(AM214="","",VLOOKUP(AM214,'シフト記号表（勤務時間帯）'!$C$6:$U$35,19,FALSE))</f>
        <v/>
      </c>
      <c r="AN216" s="246" t="str">
        <f>IF(AN214="","",VLOOKUP(AN214,'シフト記号表（勤務時間帯）'!$C$6:$U$35,19,FALSE))</f>
        <v/>
      </c>
      <c r="AO216" s="247" t="str">
        <f>IF(AO214="","",VLOOKUP(AO214,'シフト記号表（勤務時間帯）'!$C$6:$U$35,19,FALSE))</f>
        <v/>
      </c>
      <c r="AP216" s="247" t="str">
        <f>IF(AP214="","",VLOOKUP(AP214,'シフト記号表（勤務時間帯）'!$C$6:$U$35,19,FALSE))</f>
        <v/>
      </c>
      <c r="AQ216" s="247" t="str">
        <f>IF(AQ214="","",VLOOKUP(AQ214,'シフト記号表（勤務時間帯）'!$C$6:$U$35,19,FALSE))</f>
        <v/>
      </c>
      <c r="AR216" s="247" t="str">
        <f>IF(AR214="","",VLOOKUP(AR214,'シフト記号表（勤務時間帯）'!$C$6:$U$35,19,FALSE))</f>
        <v/>
      </c>
      <c r="AS216" s="247" t="str">
        <f>IF(AS214="","",VLOOKUP(AS214,'シフト記号表（勤務時間帯）'!$C$6:$U$35,19,FALSE))</f>
        <v/>
      </c>
      <c r="AT216" s="248" t="str">
        <f>IF(AT214="","",VLOOKUP(AT214,'シフト記号表（勤務時間帯）'!$C$6:$U$35,19,FALSE))</f>
        <v/>
      </c>
      <c r="AU216" s="246" t="str">
        <f>IF(AU214="","",VLOOKUP(AU214,'シフト記号表（勤務時間帯）'!$C$6:$U$35,19,FALSE))</f>
        <v/>
      </c>
      <c r="AV216" s="247" t="str">
        <f>IF(AV214="","",VLOOKUP(AV214,'シフト記号表（勤務時間帯）'!$C$6:$U$35,19,FALSE))</f>
        <v/>
      </c>
      <c r="AW216" s="247" t="str">
        <f>IF(AW214="","",VLOOKUP(AW214,'シフト記号表（勤務時間帯）'!$C$6:$U$35,19,FALSE))</f>
        <v/>
      </c>
      <c r="AX216" s="536">
        <f>IF($BB$3="４週",SUM(S216:AT216),IF($BB$3="暦月",SUM(S216:AW216),""))</f>
        <v>0</v>
      </c>
      <c r="AY216" s="537"/>
      <c r="AZ216" s="538">
        <f>IF($BB$3="４週",AX216/4,IF($BB$3="暦月",'通所型サービス（100名）'!AX216/('通所型サービス（100名）'!$BB$8/7),""))</f>
        <v>0</v>
      </c>
      <c r="BA216" s="539"/>
      <c r="BB216" s="581"/>
      <c r="BC216" s="556"/>
      <c r="BD216" s="556"/>
      <c r="BE216" s="556"/>
      <c r="BF216" s="557"/>
    </row>
    <row r="217" spans="2:58" ht="20.25" customHeight="1">
      <c r="B217" s="459">
        <f>B214+1</f>
        <v>66</v>
      </c>
      <c r="C217" s="540"/>
      <c r="D217" s="541"/>
      <c r="E217" s="542"/>
      <c r="F217" s="249"/>
      <c r="G217" s="549"/>
      <c r="H217" s="551"/>
      <c r="I217" s="475"/>
      <c r="J217" s="475"/>
      <c r="K217" s="476"/>
      <c r="L217" s="552"/>
      <c r="M217" s="553"/>
      <c r="N217" s="553"/>
      <c r="O217" s="554"/>
      <c r="P217" s="558" t="s">
        <v>137</v>
      </c>
      <c r="Q217" s="559"/>
      <c r="R217" s="560"/>
      <c r="S217" s="292"/>
      <c r="T217" s="293"/>
      <c r="U217" s="293"/>
      <c r="V217" s="293"/>
      <c r="W217" s="293"/>
      <c r="X217" s="293"/>
      <c r="Y217" s="294"/>
      <c r="Z217" s="292"/>
      <c r="AA217" s="293"/>
      <c r="AB217" s="293"/>
      <c r="AC217" s="293"/>
      <c r="AD217" s="293"/>
      <c r="AE217" s="293"/>
      <c r="AF217" s="294"/>
      <c r="AG217" s="292"/>
      <c r="AH217" s="293"/>
      <c r="AI217" s="293"/>
      <c r="AJ217" s="293"/>
      <c r="AK217" s="293"/>
      <c r="AL217" s="293"/>
      <c r="AM217" s="294"/>
      <c r="AN217" s="292"/>
      <c r="AO217" s="293"/>
      <c r="AP217" s="293"/>
      <c r="AQ217" s="293"/>
      <c r="AR217" s="293"/>
      <c r="AS217" s="293"/>
      <c r="AT217" s="294"/>
      <c r="AU217" s="292"/>
      <c r="AV217" s="293"/>
      <c r="AW217" s="293"/>
      <c r="AX217" s="624"/>
      <c r="AY217" s="625"/>
      <c r="AZ217" s="626"/>
      <c r="BA217" s="627"/>
      <c r="BB217" s="579"/>
      <c r="BC217" s="553"/>
      <c r="BD217" s="553"/>
      <c r="BE217" s="553"/>
      <c r="BF217" s="554"/>
    </row>
    <row r="218" spans="2:58" ht="20.25" customHeight="1">
      <c r="B218" s="459"/>
      <c r="C218" s="543"/>
      <c r="D218" s="544"/>
      <c r="E218" s="545"/>
      <c r="F218" s="241"/>
      <c r="G218" s="470"/>
      <c r="H218" s="474"/>
      <c r="I218" s="475"/>
      <c r="J218" s="475"/>
      <c r="K218" s="476"/>
      <c r="L218" s="480"/>
      <c r="M218" s="481"/>
      <c r="N218" s="481"/>
      <c r="O218" s="482"/>
      <c r="P218" s="526" t="s">
        <v>138</v>
      </c>
      <c r="Q218" s="527"/>
      <c r="R218" s="528"/>
      <c r="S218" s="242" t="str">
        <f>IF(S217="","",VLOOKUP(S217,'シフト記号表（勤務時間帯）'!$C$6:$K$35,9,FALSE))</f>
        <v/>
      </c>
      <c r="T218" s="243" t="str">
        <f>IF(T217="","",VLOOKUP(T217,'シフト記号表（勤務時間帯）'!$C$6:$K$35,9,FALSE))</f>
        <v/>
      </c>
      <c r="U218" s="243" t="str">
        <f>IF(U217="","",VLOOKUP(U217,'シフト記号表（勤務時間帯）'!$C$6:$K$35,9,FALSE))</f>
        <v/>
      </c>
      <c r="V218" s="243" t="str">
        <f>IF(V217="","",VLOOKUP(V217,'シフト記号表（勤務時間帯）'!$C$6:$K$35,9,FALSE))</f>
        <v/>
      </c>
      <c r="W218" s="243" t="str">
        <f>IF(W217="","",VLOOKUP(W217,'シフト記号表（勤務時間帯）'!$C$6:$K$35,9,FALSE))</f>
        <v/>
      </c>
      <c r="X218" s="243" t="str">
        <f>IF(X217="","",VLOOKUP(X217,'シフト記号表（勤務時間帯）'!$C$6:$K$35,9,FALSE))</f>
        <v/>
      </c>
      <c r="Y218" s="244" t="str">
        <f>IF(Y217="","",VLOOKUP(Y217,'シフト記号表（勤務時間帯）'!$C$6:$K$35,9,FALSE))</f>
        <v/>
      </c>
      <c r="Z218" s="242" t="str">
        <f>IF(Z217="","",VLOOKUP(Z217,'シフト記号表（勤務時間帯）'!$C$6:$K$35,9,FALSE))</f>
        <v/>
      </c>
      <c r="AA218" s="243" t="str">
        <f>IF(AA217="","",VLOOKUP(AA217,'シフト記号表（勤務時間帯）'!$C$6:$K$35,9,FALSE))</f>
        <v/>
      </c>
      <c r="AB218" s="243" t="str">
        <f>IF(AB217="","",VLOOKUP(AB217,'シフト記号表（勤務時間帯）'!$C$6:$K$35,9,FALSE))</f>
        <v/>
      </c>
      <c r="AC218" s="243" t="str">
        <f>IF(AC217="","",VLOOKUP(AC217,'シフト記号表（勤務時間帯）'!$C$6:$K$35,9,FALSE))</f>
        <v/>
      </c>
      <c r="AD218" s="243" t="str">
        <f>IF(AD217="","",VLOOKUP(AD217,'シフト記号表（勤務時間帯）'!$C$6:$K$35,9,FALSE))</f>
        <v/>
      </c>
      <c r="AE218" s="243" t="str">
        <f>IF(AE217="","",VLOOKUP(AE217,'シフト記号表（勤務時間帯）'!$C$6:$K$35,9,FALSE))</f>
        <v/>
      </c>
      <c r="AF218" s="244" t="str">
        <f>IF(AF217="","",VLOOKUP(AF217,'シフト記号表（勤務時間帯）'!$C$6:$K$35,9,FALSE))</f>
        <v/>
      </c>
      <c r="AG218" s="242" t="str">
        <f>IF(AG217="","",VLOOKUP(AG217,'シフト記号表（勤務時間帯）'!$C$6:$K$35,9,FALSE))</f>
        <v/>
      </c>
      <c r="AH218" s="243" t="str">
        <f>IF(AH217="","",VLOOKUP(AH217,'シフト記号表（勤務時間帯）'!$C$6:$K$35,9,FALSE))</f>
        <v/>
      </c>
      <c r="AI218" s="243" t="str">
        <f>IF(AI217="","",VLOOKUP(AI217,'シフト記号表（勤務時間帯）'!$C$6:$K$35,9,FALSE))</f>
        <v/>
      </c>
      <c r="AJ218" s="243" t="str">
        <f>IF(AJ217="","",VLOOKUP(AJ217,'シフト記号表（勤務時間帯）'!$C$6:$K$35,9,FALSE))</f>
        <v/>
      </c>
      <c r="AK218" s="243" t="str">
        <f>IF(AK217="","",VLOOKUP(AK217,'シフト記号表（勤務時間帯）'!$C$6:$K$35,9,FALSE))</f>
        <v/>
      </c>
      <c r="AL218" s="243" t="str">
        <f>IF(AL217="","",VLOOKUP(AL217,'シフト記号表（勤務時間帯）'!$C$6:$K$35,9,FALSE))</f>
        <v/>
      </c>
      <c r="AM218" s="244" t="str">
        <f>IF(AM217="","",VLOOKUP(AM217,'シフト記号表（勤務時間帯）'!$C$6:$K$35,9,FALSE))</f>
        <v/>
      </c>
      <c r="AN218" s="242" t="str">
        <f>IF(AN217="","",VLOOKUP(AN217,'シフト記号表（勤務時間帯）'!$C$6:$K$35,9,FALSE))</f>
        <v/>
      </c>
      <c r="AO218" s="243" t="str">
        <f>IF(AO217="","",VLOOKUP(AO217,'シフト記号表（勤務時間帯）'!$C$6:$K$35,9,FALSE))</f>
        <v/>
      </c>
      <c r="AP218" s="243" t="str">
        <f>IF(AP217="","",VLOOKUP(AP217,'シフト記号表（勤務時間帯）'!$C$6:$K$35,9,FALSE))</f>
        <v/>
      </c>
      <c r="AQ218" s="243" t="str">
        <f>IF(AQ217="","",VLOOKUP(AQ217,'シフト記号表（勤務時間帯）'!$C$6:$K$35,9,FALSE))</f>
        <v/>
      </c>
      <c r="AR218" s="243" t="str">
        <f>IF(AR217="","",VLOOKUP(AR217,'シフト記号表（勤務時間帯）'!$C$6:$K$35,9,FALSE))</f>
        <v/>
      </c>
      <c r="AS218" s="243" t="str">
        <f>IF(AS217="","",VLOOKUP(AS217,'シフト記号表（勤務時間帯）'!$C$6:$K$35,9,FALSE))</f>
        <v/>
      </c>
      <c r="AT218" s="244" t="str">
        <f>IF(AT217="","",VLOOKUP(AT217,'シフト記号表（勤務時間帯）'!$C$6:$K$35,9,FALSE))</f>
        <v/>
      </c>
      <c r="AU218" s="242" t="str">
        <f>IF(AU217="","",VLOOKUP(AU217,'シフト記号表（勤務時間帯）'!$C$6:$K$35,9,FALSE))</f>
        <v/>
      </c>
      <c r="AV218" s="243" t="str">
        <f>IF(AV217="","",VLOOKUP(AV217,'シフト記号表（勤務時間帯）'!$C$6:$K$35,9,FALSE))</f>
        <v/>
      </c>
      <c r="AW218" s="243" t="str">
        <f>IF(AW217="","",VLOOKUP(AW217,'シフト記号表（勤務時間帯）'!$C$6:$K$35,9,FALSE))</f>
        <v/>
      </c>
      <c r="AX218" s="529">
        <f>IF($BB$3="４週",SUM(S218:AT218),IF($BB$3="暦月",SUM(S218:AW218),""))</f>
        <v>0</v>
      </c>
      <c r="AY218" s="530"/>
      <c r="AZ218" s="531">
        <f>IF($BB$3="４週",AX218/4,IF($BB$3="暦月",'通所型サービス（100名）'!AX218/('通所型サービス（100名）'!$BB$8/7),""))</f>
        <v>0</v>
      </c>
      <c r="BA218" s="532"/>
      <c r="BB218" s="580"/>
      <c r="BC218" s="481"/>
      <c r="BD218" s="481"/>
      <c r="BE218" s="481"/>
      <c r="BF218" s="482"/>
    </row>
    <row r="219" spans="2:58" ht="20.25" customHeight="1">
      <c r="B219" s="459"/>
      <c r="C219" s="546"/>
      <c r="D219" s="547"/>
      <c r="E219" s="548"/>
      <c r="F219" s="295">
        <f>C217</f>
        <v>0</v>
      </c>
      <c r="G219" s="550"/>
      <c r="H219" s="474"/>
      <c r="I219" s="475"/>
      <c r="J219" s="475"/>
      <c r="K219" s="476"/>
      <c r="L219" s="555"/>
      <c r="M219" s="556"/>
      <c r="N219" s="556"/>
      <c r="O219" s="557"/>
      <c r="P219" s="533" t="s">
        <v>139</v>
      </c>
      <c r="Q219" s="534"/>
      <c r="R219" s="535"/>
      <c r="S219" s="246" t="str">
        <f>IF(S217="","",VLOOKUP(S217,'シフト記号表（勤務時間帯）'!$C$6:$U$35,19,FALSE))</f>
        <v/>
      </c>
      <c r="T219" s="247" t="str">
        <f>IF(T217="","",VLOOKUP(T217,'シフト記号表（勤務時間帯）'!$C$6:$U$35,19,FALSE))</f>
        <v/>
      </c>
      <c r="U219" s="247" t="str">
        <f>IF(U217="","",VLOOKUP(U217,'シフト記号表（勤務時間帯）'!$C$6:$U$35,19,FALSE))</f>
        <v/>
      </c>
      <c r="V219" s="247" t="str">
        <f>IF(V217="","",VLOOKUP(V217,'シフト記号表（勤務時間帯）'!$C$6:$U$35,19,FALSE))</f>
        <v/>
      </c>
      <c r="W219" s="247" t="str">
        <f>IF(W217="","",VLOOKUP(W217,'シフト記号表（勤務時間帯）'!$C$6:$U$35,19,FALSE))</f>
        <v/>
      </c>
      <c r="X219" s="247" t="str">
        <f>IF(X217="","",VLOOKUP(X217,'シフト記号表（勤務時間帯）'!$C$6:$U$35,19,FALSE))</f>
        <v/>
      </c>
      <c r="Y219" s="248" t="str">
        <f>IF(Y217="","",VLOOKUP(Y217,'シフト記号表（勤務時間帯）'!$C$6:$U$35,19,FALSE))</f>
        <v/>
      </c>
      <c r="Z219" s="246" t="str">
        <f>IF(Z217="","",VLOOKUP(Z217,'シフト記号表（勤務時間帯）'!$C$6:$U$35,19,FALSE))</f>
        <v/>
      </c>
      <c r="AA219" s="247" t="str">
        <f>IF(AA217="","",VLOOKUP(AA217,'シフト記号表（勤務時間帯）'!$C$6:$U$35,19,FALSE))</f>
        <v/>
      </c>
      <c r="AB219" s="247" t="str">
        <f>IF(AB217="","",VLOOKUP(AB217,'シフト記号表（勤務時間帯）'!$C$6:$U$35,19,FALSE))</f>
        <v/>
      </c>
      <c r="AC219" s="247" t="str">
        <f>IF(AC217="","",VLOOKUP(AC217,'シフト記号表（勤務時間帯）'!$C$6:$U$35,19,FALSE))</f>
        <v/>
      </c>
      <c r="AD219" s="247" t="str">
        <f>IF(AD217="","",VLOOKUP(AD217,'シフト記号表（勤務時間帯）'!$C$6:$U$35,19,FALSE))</f>
        <v/>
      </c>
      <c r="AE219" s="247" t="str">
        <f>IF(AE217="","",VLOOKUP(AE217,'シフト記号表（勤務時間帯）'!$C$6:$U$35,19,FALSE))</f>
        <v/>
      </c>
      <c r="AF219" s="248" t="str">
        <f>IF(AF217="","",VLOOKUP(AF217,'シフト記号表（勤務時間帯）'!$C$6:$U$35,19,FALSE))</f>
        <v/>
      </c>
      <c r="AG219" s="246" t="str">
        <f>IF(AG217="","",VLOOKUP(AG217,'シフト記号表（勤務時間帯）'!$C$6:$U$35,19,FALSE))</f>
        <v/>
      </c>
      <c r="AH219" s="247" t="str">
        <f>IF(AH217="","",VLOOKUP(AH217,'シフト記号表（勤務時間帯）'!$C$6:$U$35,19,FALSE))</f>
        <v/>
      </c>
      <c r="AI219" s="247" t="str">
        <f>IF(AI217="","",VLOOKUP(AI217,'シフト記号表（勤務時間帯）'!$C$6:$U$35,19,FALSE))</f>
        <v/>
      </c>
      <c r="AJ219" s="247" t="str">
        <f>IF(AJ217="","",VLOOKUP(AJ217,'シフト記号表（勤務時間帯）'!$C$6:$U$35,19,FALSE))</f>
        <v/>
      </c>
      <c r="AK219" s="247" t="str">
        <f>IF(AK217="","",VLOOKUP(AK217,'シフト記号表（勤務時間帯）'!$C$6:$U$35,19,FALSE))</f>
        <v/>
      </c>
      <c r="AL219" s="247" t="str">
        <f>IF(AL217="","",VLOOKUP(AL217,'シフト記号表（勤務時間帯）'!$C$6:$U$35,19,FALSE))</f>
        <v/>
      </c>
      <c r="AM219" s="248" t="str">
        <f>IF(AM217="","",VLOOKUP(AM217,'シフト記号表（勤務時間帯）'!$C$6:$U$35,19,FALSE))</f>
        <v/>
      </c>
      <c r="AN219" s="246" t="str">
        <f>IF(AN217="","",VLOOKUP(AN217,'シフト記号表（勤務時間帯）'!$C$6:$U$35,19,FALSE))</f>
        <v/>
      </c>
      <c r="AO219" s="247" t="str">
        <f>IF(AO217="","",VLOOKUP(AO217,'シフト記号表（勤務時間帯）'!$C$6:$U$35,19,FALSE))</f>
        <v/>
      </c>
      <c r="AP219" s="247" t="str">
        <f>IF(AP217="","",VLOOKUP(AP217,'シフト記号表（勤務時間帯）'!$C$6:$U$35,19,FALSE))</f>
        <v/>
      </c>
      <c r="AQ219" s="247" t="str">
        <f>IF(AQ217="","",VLOOKUP(AQ217,'シフト記号表（勤務時間帯）'!$C$6:$U$35,19,FALSE))</f>
        <v/>
      </c>
      <c r="AR219" s="247" t="str">
        <f>IF(AR217="","",VLOOKUP(AR217,'シフト記号表（勤務時間帯）'!$C$6:$U$35,19,FALSE))</f>
        <v/>
      </c>
      <c r="AS219" s="247" t="str">
        <f>IF(AS217="","",VLOOKUP(AS217,'シフト記号表（勤務時間帯）'!$C$6:$U$35,19,FALSE))</f>
        <v/>
      </c>
      <c r="AT219" s="248" t="str">
        <f>IF(AT217="","",VLOOKUP(AT217,'シフト記号表（勤務時間帯）'!$C$6:$U$35,19,FALSE))</f>
        <v/>
      </c>
      <c r="AU219" s="246" t="str">
        <f>IF(AU217="","",VLOOKUP(AU217,'シフト記号表（勤務時間帯）'!$C$6:$U$35,19,FALSE))</f>
        <v/>
      </c>
      <c r="AV219" s="247" t="str">
        <f>IF(AV217="","",VLOOKUP(AV217,'シフト記号表（勤務時間帯）'!$C$6:$U$35,19,FALSE))</f>
        <v/>
      </c>
      <c r="AW219" s="247" t="str">
        <f>IF(AW217="","",VLOOKUP(AW217,'シフト記号表（勤務時間帯）'!$C$6:$U$35,19,FALSE))</f>
        <v/>
      </c>
      <c r="AX219" s="536">
        <f>IF($BB$3="４週",SUM(S219:AT219),IF($BB$3="暦月",SUM(S219:AW219),""))</f>
        <v>0</v>
      </c>
      <c r="AY219" s="537"/>
      <c r="AZ219" s="538">
        <f>IF($BB$3="４週",AX219/4,IF($BB$3="暦月",'通所型サービス（100名）'!AX219/('通所型サービス（100名）'!$BB$8/7),""))</f>
        <v>0</v>
      </c>
      <c r="BA219" s="539"/>
      <c r="BB219" s="581"/>
      <c r="BC219" s="556"/>
      <c r="BD219" s="556"/>
      <c r="BE219" s="556"/>
      <c r="BF219" s="557"/>
    </row>
    <row r="220" spans="2:58" ht="20.25" customHeight="1">
      <c r="B220" s="459">
        <f>B217+1</f>
        <v>67</v>
      </c>
      <c r="C220" s="540"/>
      <c r="D220" s="541"/>
      <c r="E220" s="542"/>
      <c r="F220" s="249"/>
      <c r="G220" s="549"/>
      <c r="H220" s="551"/>
      <c r="I220" s="475"/>
      <c r="J220" s="475"/>
      <c r="K220" s="476"/>
      <c r="L220" s="552"/>
      <c r="M220" s="553"/>
      <c r="N220" s="553"/>
      <c r="O220" s="554"/>
      <c r="P220" s="558" t="s">
        <v>137</v>
      </c>
      <c r="Q220" s="559"/>
      <c r="R220" s="560"/>
      <c r="S220" s="292"/>
      <c r="T220" s="293"/>
      <c r="U220" s="293"/>
      <c r="V220" s="293"/>
      <c r="W220" s="293"/>
      <c r="X220" s="293"/>
      <c r="Y220" s="294"/>
      <c r="Z220" s="292"/>
      <c r="AA220" s="293"/>
      <c r="AB220" s="293"/>
      <c r="AC220" s="293"/>
      <c r="AD220" s="293"/>
      <c r="AE220" s="293"/>
      <c r="AF220" s="294"/>
      <c r="AG220" s="292"/>
      <c r="AH220" s="293"/>
      <c r="AI220" s="293"/>
      <c r="AJ220" s="293"/>
      <c r="AK220" s="293"/>
      <c r="AL220" s="293"/>
      <c r="AM220" s="294"/>
      <c r="AN220" s="292"/>
      <c r="AO220" s="293"/>
      <c r="AP220" s="293"/>
      <c r="AQ220" s="293"/>
      <c r="AR220" s="293"/>
      <c r="AS220" s="293"/>
      <c r="AT220" s="294"/>
      <c r="AU220" s="292"/>
      <c r="AV220" s="293"/>
      <c r="AW220" s="293"/>
      <c r="AX220" s="624"/>
      <c r="AY220" s="625"/>
      <c r="AZ220" s="626"/>
      <c r="BA220" s="627"/>
      <c r="BB220" s="579"/>
      <c r="BC220" s="553"/>
      <c r="BD220" s="553"/>
      <c r="BE220" s="553"/>
      <c r="BF220" s="554"/>
    </row>
    <row r="221" spans="2:58" ht="20.25" customHeight="1">
      <c r="B221" s="459"/>
      <c r="C221" s="543"/>
      <c r="D221" s="544"/>
      <c r="E221" s="545"/>
      <c r="F221" s="241"/>
      <c r="G221" s="470"/>
      <c r="H221" s="474"/>
      <c r="I221" s="475"/>
      <c r="J221" s="475"/>
      <c r="K221" s="476"/>
      <c r="L221" s="480"/>
      <c r="M221" s="481"/>
      <c r="N221" s="481"/>
      <c r="O221" s="482"/>
      <c r="P221" s="526" t="s">
        <v>138</v>
      </c>
      <c r="Q221" s="527"/>
      <c r="R221" s="528"/>
      <c r="S221" s="242" t="str">
        <f>IF(S220="","",VLOOKUP(S220,'シフト記号表（勤務時間帯）'!$C$6:$K$35,9,FALSE))</f>
        <v/>
      </c>
      <c r="T221" s="243" t="str">
        <f>IF(T220="","",VLOOKUP(T220,'シフト記号表（勤務時間帯）'!$C$6:$K$35,9,FALSE))</f>
        <v/>
      </c>
      <c r="U221" s="243" t="str">
        <f>IF(U220="","",VLOOKUP(U220,'シフト記号表（勤務時間帯）'!$C$6:$K$35,9,FALSE))</f>
        <v/>
      </c>
      <c r="V221" s="243" t="str">
        <f>IF(V220="","",VLOOKUP(V220,'シフト記号表（勤務時間帯）'!$C$6:$K$35,9,FALSE))</f>
        <v/>
      </c>
      <c r="W221" s="243" t="str">
        <f>IF(W220="","",VLOOKUP(W220,'シフト記号表（勤務時間帯）'!$C$6:$K$35,9,FALSE))</f>
        <v/>
      </c>
      <c r="X221" s="243" t="str">
        <f>IF(X220="","",VLOOKUP(X220,'シフト記号表（勤務時間帯）'!$C$6:$K$35,9,FALSE))</f>
        <v/>
      </c>
      <c r="Y221" s="244" t="str">
        <f>IF(Y220="","",VLOOKUP(Y220,'シフト記号表（勤務時間帯）'!$C$6:$K$35,9,FALSE))</f>
        <v/>
      </c>
      <c r="Z221" s="242" t="str">
        <f>IF(Z220="","",VLOOKUP(Z220,'シフト記号表（勤務時間帯）'!$C$6:$K$35,9,FALSE))</f>
        <v/>
      </c>
      <c r="AA221" s="243" t="str">
        <f>IF(AA220="","",VLOOKUP(AA220,'シフト記号表（勤務時間帯）'!$C$6:$K$35,9,FALSE))</f>
        <v/>
      </c>
      <c r="AB221" s="243" t="str">
        <f>IF(AB220="","",VLOOKUP(AB220,'シフト記号表（勤務時間帯）'!$C$6:$K$35,9,FALSE))</f>
        <v/>
      </c>
      <c r="AC221" s="243" t="str">
        <f>IF(AC220="","",VLOOKUP(AC220,'シフト記号表（勤務時間帯）'!$C$6:$K$35,9,FALSE))</f>
        <v/>
      </c>
      <c r="AD221" s="243" t="str">
        <f>IF(AD220="","",VLOOKUP(AD220,'シフト記号表（勤務時間帯）'!$C$6:$K$35,9,FALSE))</f>
        <v/>
      </c>
      <c r="AE221" s="243" t="str">
        <f>IF(AE220="","",VLOOKUP(AE220,'シフト記号表（勤務時間帯）'!$C$6:$K$35,9,FALSE))</f>
        <v/>
      </c>
      <c r="AF221" s="244" t="str">
        <f>IF(AF220="","",VLOOKUP(AF220,'シフト記号表（勤務時間帯）'!$C$6:$K$35,9,FALSE))</f>
        <v/>
      </c>
      <c r="AG221" s="242" t="str">
        <f>IF(AG220="","",VLOOKUP(AG220,'シフト記号表（勤務時間帯）'!$C$6:$K$35,9,FALSE))</f>
        <v/>
      </c>
      <c r="AH221" s="243" t="str">
        <f>IF(AH220="","",VLOOKUP(AH220,'シフト記号表（勤務時間帯）'!$C$6:$K$35,9,FALSE))</f>
        <v/>
      </c>
      <c r="AI221" s="243" t="str">
        <f>IF(AI220="","",VLOOKUP(AI220,'シフト記号表（勤務時間帯）'!$C$6:$K$35,9,FALSE))</f>
        <v/>
      </c>
      <c r="AJ221" s="243" t="str">
        <f>IF(AJ220="","",VLOOKUP(AJ220,'シフト記号表（勤務時間帯）'!$C$6:$K$35,9,FALSE))</f>
        <v/>
      </c>
      <c r="AK221" s="243" t="str">
        <f>IF(AK220="","",VLOOKUP(AK220,'シフト記号表（勤務時間帯）'!$C$6:$K$35,9,FALSE))</f>
        <v/>
      </c>
      <c r="AL221" s="243" t="str">
        <f>IF(AL220="","",VLOOKUP(AL220,'シフト記号表（勤務時間帯）'!$C$6:$K$35,9,FALSE))</f>
        <v/>
      </c>
      <c r="AM221" s="244" t="str">
        <f>IF(AM220="","",VLOOKUP(AM220,'シフト記号表（勤務時間帯）'!$C$6:$K$35,9,FALSE))</f>
        <v/>
      </c>
      <c r="AN221" s="242" t="str">
        <f>IF(AN220="","",VLOOKUP(AN220,'シフト記号表（勤務時間帯）'!$C$6:$K$35,9,FALSE))</f>
        <v/>
      </c>
      <c r="AO221" s="243" t="str">
        <f>IF(AO220="","",VLOOKUP(AO220,'シフト記号表（勤務時間帯）'!$C$6:$K$35,9,FALSE))</f>
        <v/>
      </c>
      <c r="AP221" s="243" t="str">
        <f>IF(AP220="","",VLOOKUP(AP220,'シフト記号表（勤務時間帯）'!$C$6:$K$35,9,FALSE))</f>
        <v/>
      </c>
      <c r="AQ221" s="243" t="str">
        <f>IF(AQ220="","",VLOOKUP(AQ220,'シフト記号表（勤務時間帯）'!$C$6:$K$35,9,FALSE))</f>
        <v/>
      </c>
      <c r="AR221" s="243" t="str">
        <f>IF(AR220="","",VLOOKUP(AR220,'シフト記号表（勤務時間帯）'!$C$6:$K$35,9,FALSE))</f>
        <v/>
      </c>
      <c r="AS221" s="243" t="str">
        <f>IF(AS220="","",VLOOKUP(AS220,'シフト記号表（勤務時間帯）'!$C$6:$K$35,9,FALSE))</f>
        <v/>
      </c>
      <c r="AT221" s="244" t="str">
        <f>IF(AT220="","",VLOOKUP(AT220,'シフト記号表（勤務時間帯）'!$C$6:$K$35,9,FALSE))</f>
        <v/>
      </c>
      <c r="AU221" s="242" t="str">
        <f>IF(AU220="","",VLOOKUP(AU220,'シフト記号表（勤務時間帯）'!$C$6:$K$35,9,FALSE))</f>
        <v/>
      </c>
      <c r="AV221" s="243" t="str">
        <f>IF(AV220="","",VLOOKUP(AV220,'シフト記号表（勤務時間帯）'!$C$6:$K$35,9,FALSE))</f>
        <v/>
      </c>
      <c r="AW221" s="243" t="str">
        <f>IF(AW220="","",VLOOKUP(AW220,'シフト記号表（勤務時間帯）'!$C$6:$K$35,9,FALSE))</f>
        <v/>
      </c>
      <c r="AX221" s="529">
        <f>IF($BB$3="４週",SUM(S221:AT221),IF($BB$3="暦月",SUM(S221:AW221),""))</f>
        <v>0</v>
      </c>
      <c r="AY221" s="530"/>
      <c r="AZ221" s="531">
        <f>IF($BB$3="４週",AX221/4,IF($BB$3="暦月",'通所型サービス（100名）'!AX221/('通所型サービス（100名）'!$BB$8/7),""))</f>
        <v>0</v>
      </c>
      <c r="BA221" s="532"/>
      <c r="BB221" s="580"/>
      <c r="BC221" s="481"/>
      <c r="BD221" s="481"/>
      <c r="BE221" s="481"/>
      <c r="BF221" s="482"/>
    </row>
    <row r="222" spans="2:58" ht="20.25" customHeight="1">
      <c r="B222" s="459"/>
      <c r="C222" s="546"/>
      <c r="D222" s="547"/>
      <c r="E222" s="548"/>
      <c r="F222" s="295">
        <f>C220</f>
        <v>0</v>
      </c>
      <c r="G222" s="550"/>
      <c r="H222" s="474"/>
      <c r="I222" s="475"/>
      <c r="J222" s="475"/>
      <c r="K222" s="476"/>
      <c r="L222" s="555"/>
      <c r="M222" s="556"/>
      <c r="N222" s="556"/>
      <c r="O222" s="557"/>
      <c r="P222" s="533" t="s">
        <v>139</v>
      </c>
      <c r="Q222" s="534"/>
      <c r="R222" s="535"/>
      <c r="S222" s="246" t="str">
        <f>IF(S220="","",VLOOKUP(S220,'シフト記号表（勤務時間帯）'!$C$6:$U$35,19,FALSE))</f>
        <v/>
      </c>
      <c r="T222" s="247" t="str">
        <f>IF(T220="","",VLOOKUP(T220,'シフト記号表（勤務時間帯）'!$C$6:$U$35,19,FALSE))</f>
        <v/>
      </c>
      <c r="U222" s="247" t="str">
        <f>IF(U220="","",VLOOKUP(U220,'シフト記号表（勤務時間帯）'!$C$6:$U$35,19,FALSE))</f>
        <v/>
      </c>
      <c r="V222" s="247" t="str">
        <f>IF(V220="","",VLOOKUP(V220,'シフト記号表（勤務時間帯）'!$C$6:$U$35,19,FALSE))</f>
        <v/>
      </c>
      <c r="W222" s="247" t="str">
        <f>IF(W220="","",VLOOKUP(W220,'シフト記号表（勤務時間帯）'!$C$6:$U$35,19,FALSE))</f>
        <v/>
      </c>
      <c r="X222" s="247" t="str">
        <f>IF(X220="","",VLOOKUP(X220,'シフト記号表（勤務時間帯）'!$C$6:$U$35,19,FALSE))</f>
        <v/>
      </c>
      <c r="Y222" s="248" t="str">
        <f>IF(Y220="","",VLOOKUP(Y220,'シフト記号表（勤務時間帯）'!$C$6:$U$35,19,FALSE))</f>
        <v/>
      </c>
      <c r="Z222" s="246" t="str">
        <f>IF(Z220="","",VLOOKUP(Z220,'シフト記号表（勤務時間帯）'!$C$6:$U$35,19,FALSE))</f>
        <v/>
      </c>
      <c r="AA222" s="247" t="str">
        <f>IF(AA220="","",VLOOKUP(AA220,'シフト記号表（勤務時間帯）'!$C$6:$U$35,19,FALSE))</f>
        <v/>
      </c>
      <c r="AB222" s="247" t="str">
        <f>IF(AB220="","",VLOOKUP(AB220,'シフト記号表（勤務時間帯）'!$C$6:$U$35,19,FALSE))</f>
        <v/>
      </c>
      <c r="AC222" s="247" t="str">
        <f>IF(AC220="","",VLOOKUP(AC220,'シフト記号表（勤務時間帯）'!$C$6:$U$35,19,FALSE))</f>
        <v/>
      </c>
      <c r="AD222" s="247" t="str">
        <f>IF(AD220="","",VLOOKUP(AD220,'シフト記号表（勤務時間帯）'!$C$6:$U$35,19,FALSE))</f>
        <v/>
      </c>
      <c r="AE222" s="247" t="str">
        <f>IF(AE220="","",VLOOKUP(AE220,'シフト記号表（勤務時間帯）'!$C$6:$U$35,19,FALSE))</f>
        <v/>
      </c>
      <c r="AF222" s="248" t="str">
        <f>IF(AF220="","",VLOOKUP(AF220,'シフト記号表（勤務時間帯）'!$C$6:$U$35,19,FALSE))</f>
        <v/>
      </c>
      <c r="AG222" s="246" t="str">
        <f>IF(AG220="","",VLOOKUP(AG220,'シフト記号表（勤務時間帯）'!$C$6:$U$35,19,FALSE))</f>
        <v/>
      </c>
      <c r="AH222" s="247" t="str">
        <f>IF(AH220="","",VLOOKUP(AH220,'シフト記号表（勤務時間帯）'!$C$6:$U$35,19,FALSE))</f>
        <v/>
      </c>
      <c r="AI222" s="247" t="str">
        <f>IF(AI220="","",VLOOKUP(AI220,'シフト記号表（勤務時間帯）'!$C$6:$U$35,19,FALSE))</f>
        <v/>
      </c>
      <c r="AJ222" s="247" t="str">
        <f>IF(AJ220="","",VLOOKUP(AJ220,'シフト記号表（勤務時間帯）'!$C$6:$U$35,19,FALSE))</f>
        <v/>
      </c>
      <c r="AK222" s="247" t="str">
        <f>IF(AK220="","",VLOOKUP(AK220,'シフト記号表（勤務時間帯）'!$C$6:$U$35,19,FALSE))</f>
        <v/>
      </c>
      <c r="AL222" s="247" t="str">
        <f>IF(AL220="","",VLOOKUP(AL220,'シフト記号表（勤務時間帯）'!$C$6:$U$35,19,FALSE))</f>
        <v/>
      </c>
      <c r="AM222" s="248" t="str">
        <f>IF(AM220="","",VLOOKUP(AM220,'シフト記号表（勤務時間帯）'!$C$6:$U$35,19,FALSE))</f>
        <v/>
      </c>
      <c r="AN222" s="246" t="str">
        <f>IF(AN220="","",VLOOKUP(AN220,'シフト記号表（勤務時間帯）'!$C$6:$U$35,19,FALSE))</f>
        <v/>
      </c>
      <c r="AO222" s="247" t="str">
        <f>IF(AO220="","",VLOOKUP(AO220,'シフト記号表（勤務時間帯）'!$C$6:$U$35,19,FALSE))</f>
        <v/>
      </c>
      <c r="AP222" s="247" t="str">
        <f>IF(AP220="","",VLOOKUP(AP220,'シフト記号表（勤務時間帯）'!$C$6:$U$35,19,FALSE))</f>
        <v/>
      </c>
      <c r="AQ222" s="247" t="str">
        <f>IF(AQ220="","",VLOOKUP(AQ220,'シフト記号表（勤務時間帯）'!$C$6:$U$35,19,FALSE))</f>
        <v/>
      </c>
      <c r="AR222" s="247" t="str">
        <f>IF(AR220="","",VLOOKUP(AR220,'シフト記号表（勤務時間帯）'!$C$6:$U$35,19,FALSE))</f>
        <v/>
      </c>
      <c r="AS222" s="247" t="str">
        <f>IF(AS220="","",VLOOKUP(AS220,'シフト記号表（勤務時間帯）'!$C$6:$U$35,19,FALSE))</f>
        <v/>
      </c>
      <c r="AT222" s="248" t="str">
        <f>IF(AT220="","",VLOOKUP(AT220,'シフト記号表（勤務時間帯）'!$C$6:$U$35,19,FALSE))</f>
        <v/>
      </c>
      <c r="AU222" s="246" t="str">
        <f>IF(AU220="","",VLOOKUP(AU220,'シフト記号表（勤務時間帯）'!$C$6:$U$35,19,FALSE))</f>
        <v/>
      </c>
      <c r="AV222" s="247" t="str">
        <f>IF(AV220="","",VLOOKUP(AV220,'シフト記号表（勤務時間帯）'!$C$6:$U$35,19,FALSE))</f>
        <v/>
      </c>
      <c r="AW222" s="247" t="str">
        <f>IF(AW220="","",VLOOKUP(AW220,'シフト記号表（勤務時間帯）'!$C$6:$U$35,19,FALSE))</f>
        <v/>
      </c>
      <c r="AX222" s="536">
        <f>IF($BB$3="４週",SUM(S222:AT222),IF($BB$3="暦月",SUM(S222:AW222),""))</f>
        <v>0</v>
      </c>
      <c r="AY222" s="537"/>
      <c r="AZ222" s="538">
        <f>IF($BB$3="４週",AX222/4,IF($BB$3="暦月",'通所型サービス（100名）'!AX222/('通所型サービス（100名）'!$BB$8/7),""))</f>
        <v>0</v>
      </c>
      <c r="BA222" s="539"/>
      <c r="BB222" s="581"/>
      <c r="BC222" s="556"/>
      <c r="BD222" s="556"/>
      <c r="BE222" s="556"/>
      <c r="BF222" s="557"/>
    </row>
    <row r="223" spans="2:58" ht="20.25" customHeight="1">
      <c r="B223" s="459">
        <f>B220+1</f>
        <v>68</v>
      </c>
      <c r="C223" s="540"/>
      <c r="D223" s="541"/>
      <c r="E223" s="542"/>
      <c r="F223" s="249"/>
      <c r="G223" s="549"/>
      <c r="H223" s="551"/>
      <c r="I223" s="475"/>
      <c r="J223" s="475"/>
      <c r="K223" s="476"/>
      <c r="L223" s="552"/>
      <c r="M223" s="553"/>
      <c r="N223" s="553"/>
      <c r="O223" s="554"/>
      <c r="P223" s="558" t="s">
        <v>137</v>
      </c>
      <c r="Q223" s="559"/>
      <c r="R223" s="560"/>
      <c r="S223" s="292"/>
      <c r="T223" s="293"/>
      <c r="U223" s="293"/>
      <c r="V223" s="293"/>
      <c r="W223" s="293"/>
      <c r="X223" s="293"/>
      <c r="Y223" s="294"/>
      <c r="Z223" s="292"/>
      <c r="AA223" s="293"/>
      <c r="AB223" s="293"/>
      <c r="AC223" s="293"/>
      <c r="AD223" s="293"/>
      <c r="AE223" s="293"/>
      <c r="AF223" s="294"/>
      <c r="AG223" s="292"/>
      <c r="AH223" s="293"/>
      <c r="AI223" s="293"/>
      <c r="AJ223" s="293"/>
      <c r="AK223" s="293"/>
      <c r="AL223" s="293"/>
      <c r="AM223" s="294"/>
      <c r="AN223" s="292"/>
      <c r="AO223" s="293"/>
      <c r="AP223" s="293"/>
      <c r="AQ223" s="293"/>
      <c r="AR223" s="293"/>
      <c r="AS223" s="293"/>
      <c r="AT223" s="294"/>
      <c r="AU223" s="292"/>
      <c r="AV223" s="293"/>
      <c r="AW223" s="293"/>
      <c r="AX223" s="624"/>
      <c r="AY223" s="625"/>
      <c r="AZ223" s="626"/>
      <c r="BA223" s="627"/>
      <c r="BB223" s="579"/>
      <c r="BC223" s="553"/>
      <c r="BD223" s="553"/>
      <c r="BE223" s="553"/>
      <c r="BF223" s="554"/>
    </row>
    <row r="224" spans="2:58" ht="20.25" customHeight="1">
      <c r="B224" s="459"/>
      <c r="C224" s="543"/>
      <c r="D224" s="544"/>
      <c r="E224" s="545"/>
      <c r="F224" s="241"/>
      <c r="G224" s="470"/>
      <c r="H224" s="474"/>
      <c r="I224" s="475"/>
      <c r="J224" s="475"/>
      <c r="K224" s="476"/>
      <c r="L224" s="480"/>
      <c r="M224" s="481"/>
      <c r="N224" s="481"/>
      <c r="O224" s="482"/>
      <c r="P224" s="526" t="s">
        <v>138</v>
      </c>
      <c r="Q224" s="527"/>
      <c r="R224" s="528"/>
      <c r="S224" s="242" t="str">
        <f>IF(S223="","",VLOOKUP(S223,'シフト記号表（勤務時間帯）'!$C$6:$K$35,9,FALSE))</f>
        <v/>
      </c>
      <c r="T224" s="243" t="str">
        <f>IF(T223="","",VLOOKUP(T223,'シフト記号表（勤務時間帯）'!$C$6:$K$35,9,FALSE))</f>
        <v/>
      </c>
      <c r="U224" s="243" t="str">
        <f>IF(U223="","",VLOOKUP(U223,'シフト記号表（勤務時間帯）'!$C$6:$K$35,9,FALSE))</f>
        <v/>
      </c>
      <c r="V224" s="243" t="str">
        <f>IF(V223="","",VLOOKUP(V223,'シフト記号表（勤務時間帯）'!$C$6:$K$35,9,FALSE))</f>
        <v/>
      </c>
      <c r="W224" s="243" t="str">
        <f>IF(W223="","",VLOOKUP(W223,'シフト記号表（勤務時間帯）'!$C$6:$K$35,9,FALSE))</f>
        <v/>
      </c>
      <c r="X224" s="243" t="str">
        <f>IF(X223="","",VLOOKUP(X223,'シフト記号表（勤務時間帯）'!$C$6:$K$35,9,FALSE))</f>
        <v/>
      </c>
      <c r="Y224" s="244" t="str">
        <f>IF(Y223="","",VLOOKUP(Y223,'シフト記号表（勤務時間帯）'!$C$6:$K$35,9,FALSE))</f>
        <v/>
      </c>
      <c r="Z224" s="242" t="str">
        <f>IF(Z223="","",VLOOKUP(Z223,'シフト記号表（勤務時間帯）'!$C$6:$K$35,9,FALSE))</f>
        <v/>
      </c>
      <c r="AA224" s="243" t="str">
        <f>IF(AA223="","",VLOOKUP(AA223,'シフト記号表（勤務時間帯）'!$C$6:$K$35,9,FALSE))</f>
        <v/>
      </c>
      <c r="AB224" s="243" t="str">
        <f>IF(AB223="","",VLOOKUP(AB223,'シフト記号表（勤務時間帯）'!$C$6:$K$35,9,FALSE))</f>
        <v/>
      </c>
      <c r="AC224" s="243" t="str">
        <f>IF(AC223="","",VLOOKUP(AC223,'シフト記号表（勤務時間帯）'!$C$6:$K$35,9,FALSE))</f>
        <v/>
      </c>
      <c r="AD224" s="243" t="str">
        <f>IF(AD223="","",VLOOKUP(AD223,'シフト記号表（勤務時間帯）'!$C$6:$K$35,9,FALSE))</f>
        <v/>
      </c>
      <c r="AE224" s="243" t="str">
        <f>IF(AE223="","",VLOOKUP(AE223,'シフト記号表（勤務時間帯）'!$C$6:$K$35,9,FALSE))</f>
        <v/>
      </c>
      <c r="AF224" s="244" t="str">
        <f>IF(AF223="","",VLOOKUP(AF223,'シフト記号表（勤務時間帯）'!$C$6:$K$35,9,FALSE))</f>
        <v/>
      </c>
      <c r="AG224" s="242" t="str">
        <f>IF(AG223="","",VLOOKUP(AG223,'シフト記号表（勤務時間帯）'!$C$6:$K$35,9,FALSE))</f>
        <v/>
      </c>
      <c r="AH224" s="243" t="str">
        <f>IF(AH223="","",VLOOKUP(AH223,'シフト記号表（勤務時間帯）'!$C$6:$K$35,9,FALSE))</f>
        <v/>
      </c>
      <c r="AI224" s="243" t="str">
        <f>IF(AI223="","",VLOOKUP(AI223,'シフト記号表（勤務時間帯）'!$C$6:$K$35,9,FALSE))</f>
        <v/>
      </c>
      <c r="AJ224" s="243" t="str">
        <f>IF(AJ223="","",VLOOKUP(AJ223,'シフト記号表（勤務時間帯）'!$C$6:$K$35,9,FALSE))</f>
        <v/>
      </c>
      <c r="AK224" s="243" t="str">
        <f>IF(AK223="","",VLOOKUP(AK223,'シフト記号表（勤務時間帯）'!$C$6:$K$35,9,FALSE))</f>
        <v/>
      </c>
      <c r="AL224" s="243" t="str">
        <f>IF(AL223="","",VLOOKUP(AL223,'シフト記号表（勤務時間帯）'!$C$6:$K$35,9,FALSE))</f>
        <v/>
      </c>
      <c r="AM224" s="244" t="str">
        <f>IF(AM223="","",VLOOKUP(AM223,'シフト記号表（勤務時間帯）'!$C$6:$K$35,9,FALSE))</f>
        <v/>
      </c>
      <c r="AN224" s="242" t="str">
        <f>IF(AN223="","",VLOOKUP(AN223,'シフト記号表（勤務時間帯）'!$C$6:$K$35,9,FALSE))</f>
        <v/>
      </c>
      <c r="AO224" s="243" t="str">
        <f>IF(AO223="","",VLOOKUP(AO223,'シフト記号表（勤務時間帯）'!$C$6:$K$35,9,FALSE))</f>
        <v/>
      </c>
      <c r="AP224" s="243" t="str">
        <f>IF(AP223="","",VLOOKUP(AP223,'シフト記号表（勤務時間帯）'!$C$6:$K$35,9,FALSE))</f>
        <v/>
      </c>
      <c r="AQ224" s="243" t="str">
        <f>IF(AQ223="","",VLOOKUP(AQ223,'シフト記号表（勤務時間帯）'!$C$6:$K$35,9,FALSE))</f>
        <v/>
      </c>
      <c r="AR224" s="243" t="str">
        <f>IF(AR223="","",VLOOKUP(AR223,'シフト記号表（勤務時間帯）'!$C$6:$K$35,9,FALSE))</f>
        <v/>
      </c>
      <c r="AS224" s="243" t="str">
        <f>IF(AS223="","",VLOOKUP(AS223,'シフト記号表（勤務時間帯）'!$C$6:$K$35,9,FALSE))</f>
        <v/>
      </c>
      <c r="AT224" s="244" t="str">
        <f>IF(AT223="","",VLOOKUP(AT223,'シフト記号表（勤務時間帯）'!$C$6:$K$35,9,FALSE))</f>
        <v/>
      </c>
      <c r="AU224" s="242" t="str">
        <f>IF(AU223="","",VLOOKUP(AU223,'シフト記号表（勤務時間帯）'!$C$6:$K$35,9,FALSE))</f>
        <v/>
      </c>
      <c r="AV224" s="243" t="str">
        <f>IF(AV223="","",VLOOKUP(AV223,'シフト記号表（勤務時間帯）'!$C$6:$K$35,9,FALSE))</f>
        <v/>
      </c>
      <c r="AW224" s="243" t="str">
        <f>IF(AW223="","",VLOOKUP(AW223,'シフト記号表（勤務時間帯）'!$C$6:$K$35,9,FALSE))</f>
        <v/>
      </c>
      <c r="AX224" s="529">
        <f>IF($BB$3="４週",SUM(S224:AT224),IF($BB$3="暦月",SUM(S224:AW224),""))</f>
        <v>0</v>
      </c>
      <c r="AY224" s="530"/>
      <c r="AZ224" s="531">
        <f>IF($BB$3="４週",AX224/4,IF($BB$3="暦月",'通所型サービス（100名）'!AX224/('通所型サービス（100名）'!$BB$8/7),""))</f>
        <v>0</v>
      </c>
      <c r="BA224" s="532"/>
      <c r="BB224" s="580"/>
      <c r="BC224" s="481"/>
      <c r="BD224" s="481"/>
      <c r="BE224" s="481"/>
      <c r="BF224" s="482"/>
    </row>
    <row r="225" spans="2:58" ht="20.25" customHeight="1">
      <c r="B225" s="459"/>
      <c r="C225" s="546"/>
      <c r="D225" s="547"/>
      <c r="E225" s="548"/>
      <c r="F225" s="295">
        <f>C223</f>
        <v>0</v>
      </c>
      <c r="G225" s="550"/>
      <c r="H225" s="474"/>
      <c r="I225" s="475"/>
      <c r="J225" s="475"/>
      <c r="K225" s="476"/>
      <c r="L225" s="555"/>
      <c r="M225" s="556"/>
      <c r="N225" s="556"/>
      <c r="O225" s="557"/>
      <c r="P225" s="533" t="s">
        <v>139</v>
      </c>
      <c r="Q225" s="534"/>
      <c r="R225" s="535"/>
      <c r="S225" s="246" t="str">
        <f>IF(S223="","",VLOOKUP(S223,'シフト記号表（勤務時間帯）'!$C$6:$U$35,19,FALSE))</f>
        <v/>
      </c>
      <c r="T225" s="247" t="str">
        <f>IF(T223="","",VLOOKUP(T223,'シフト記号表（勤務時間帯）'!$C$6:$U$35,19,FALSE))</f>
        <v/>
      </c>
      <c r="U225" s="247" t="str">
        <f>IF(U223="","",VLOOKUP(U223,'シフト記号表（勤務時間帯）'!$C$6:$U$35,19,FALSE))</f>
        <v/>
      </c>
      <c r="V225" s="247" t="str">
        <f>IF(V223="","",VLOOKUP(V223,'シフト記号表（勤務時間帯）'!$C$6:$U$35,19,FALSE))</f>
        <v/>
      </c>
      <c r="W225" s="247" t="str">
        <f>IF(W223="","",VLOOKUP(W223,'シフト記号表（勤務時間帯）'!$C$6:$U$35,19,FALSE))</f>
        <v/>
      </c>
      <c r="X225" s="247" t="str">
        <f>IF(X223="","",VLOOKUP(X223,'シフト記号表（勤務時間帯）'!$C$6:$U$35,19,FALSE))</f>
        <v/>
      </c>
      <c r="Y225" s="248" t="str">
        <f>IF(Y223="","",VLOOKUP(Y223,'シフト記号表（勤務時間帯）'!$C$6:$U$35,19,FALSE))</f>
        <v/>
      </c>
      <c r="Z225" s="246" t="str">
        <f>IF(Z223="","",VLOOKUP(Z223,'シフト記号表（勤務時間帯）'!$C$6:$U$35,19,FALSE))</f>
        <v/>
      </c>
      <c r="AA225" s="247" t="str">
        <f>IF(AA223="","",VLOOKUP(AA223,'シフト記号表（勤務時間帯）'!$C$6:$U$35,19,FALSE))</f>
        <v/>
      </c>
      <c r="AB225" s="247" t="str">
        <f>IF(AB223="","",VLOOKUP(AB223,'シフト記号表（勤務時間帯）'!$C$6:$U$35,19,FALSE))</f>
        <v/>
      </c>
      <c r="AC225" s="247" t="str">
        <f>IF(AC223="","",VLOOKUP(AC223,'シフト記号表（勤務時間帯）'!$C$6:$U$35,19,FALSE))</f>
        <v/>
      </c>
      <c r="AD225" s="247" t="str">
        <f>IF(AD223="","",VLOOKUP(AD223,'シフト記号表（勤務時間帯）'!$C$6:$U$35,19,FALSE))</f>
        <v/>
      </c>
      <c r="AE225" s="247" t="str">
        <f>IF(AE223="","",VLOOKUP(AE223,'シフト記号表（勤務時間帯）'!$C$6:$U$35,19,FALSE))</f>
        <v/>
      </c>
      <c r="AF225" s="248" t="str">
        <f>IF(AF223="","",VLOOKUP(AF223,'シフト記号表（勤務時間帯）'!$C$6:$U$35,19,FALSE))</f>
        <v/>
      </c>
      <c r="AG225" s="246" t="str">
        <f>IF(AG223="","",VLOOKUP(AG223,'シフト記号表（勤務時間帯）'!$C$6:$U$35,19,FALSE))</f>
        <v/>
      </c>
      <c r="AH225" s="247" t="str">
        <f>IF(AH223="","",VLOOKUP(AH223,'シフト記号表（勤務時間帯）'!$C$6:$U$35,19,FALSE))</f>
        <v/>
      </c>
      <c r="AI225" s="247" t="str">
        <f>IF(AI223="","",VLOOKUP(AI223,'シフト記号表（勤務時間帯）'!$C$6:$U$35,19,FALSE))</f>
        <v/>
      </c>
      <c r="AJ225" s="247" t="str">
        <f>IF(AJ223="","",VLOOKUP(AJ223,'シフト記号表（勤務時間帯）'!$C$6:$U$35,19,FALSE))</f>
        <v/>
      </c>
      <c r="AK225" s="247" t="str">
        <f>IF(AK223="","",VLOOKUP(AK223,'シフト記号表（勤務時間帯）'!$C$6:$U$35,19,FALSE))</f>
        <v/>
      </c>
      <c r="AL225" s="247" t="str">
        <f>IF(AL223="","",VLOOKUP(AL223,'シフト記号表（勤務時間帯）'!$C$6:$U$35,19,FALSE))</f>
        <v/>
      </c>
      <c r="AM225" s="248" t="str">
        <f>IF(AM223="","",VLOOKUP(AM223,'シフト記号表（勤務時間帯）'!$C$6:$U$35,19,FALSE))</f>
        <v/>
      </c>
      <c r="AN225" s="246" t="str">
        <f>IF(AN223="","",VLOOKUP(AN223,'シフト記号表（勤務時間帯）'!$C$6:$U$35,19,FALSE))</f>
        <v/>
      </c>
      <c r="AO225" s="247" t="str">
        <f>IF(AO223="","",VLOOKUP(AO223,'シフト記号表（勤務時間帯）'!$C$6:$U$35,19,FALSE))</f>
        <v/>
      </c>
      <c r="AP225" s="247" t="str">
        <f>IF(AP223="","",VLOOKUP(AP223,'シフト記号表（勤務時間帯）'!$C$6:$U$35,19,FALSE))</f>
        <v/>
      </c>
      <c r="AQ225" s="247" t="str">
        <f>IF(AQ223="","",VLOOKUP(AQ223,'シフト記号表（勤務時間帯）'!$C$6:$U$35,19,FALSE))</f>
        <v/>
      </c>
      <c r="AR225" s="247" t="str">
        <f>IF(AR223="","",VLOOKUP(AR223,'シフト記号表（勤務時間帯）'!$C$6:$U$35,19,FALSE))</f>
        <v/>
      </c>
      <c r="AS225" s="247" t="str">
        <f>IF(AS223="","",VLOOKUP(AS223,'シフト記号表（勤務時間帯）'!$C$6:$U$35,19,FALSE))</f>
        <v/>
      </c>
      <c r="AT225" s="248" t="str">
        <f>IF(AT223="","",VLOOKUP(AT223,'シフト記号表（勤務時間帯）'!$C$6:$U$35,19,FALSE))</f>
        <v/>
      </c>
      <c r="AU225" s="246" t="str">
        <f>IF(AU223="","",VLOOKUP(AU223,'シフト記号表（勤務時間帯）'!$C$6:$U$35,19,FALSE))</f>
        <v/>
      </c>
      <c r="AV225" s="247" t="str">
        <f>IF(AV223="","",VLOOKUP(AV223,'シフト記号表（勤務時間帯）'!$C$6:$U$35,19,FALSE))</f>
        <v/>
      </c>
      <c r="AW225" s="247" t="str">
        <f>IF(AW223="","",VLOOKUP(AW223,'シフト記号表（勤務時間帯）'!$C$6:$U$35,19,FALSE))</f>
        <v/>
      </c>
      <c r="AX225" s="536">
        <f>IF($BB$3="４週",SUM(S225:AT225),IF($BB$3="暦月",SUM(S225:AW225),""))</f>
        <v>0</v>
      </c>
      <c r="AY225" s="537"/>
      <c r="AZ225" s="538">
        <f>IF($BB$3="４週",AX225/4,IF($BB$3="暦月",'通所型サービス（100名）'!AX225/('通所型サービス（100名）'!$BB$8/7),""))</f>
        <v>0</v>
      </c>
      <c r="BA225" s="539"/>
      <c r="BB225" s="581"/>
      <c r="BC225" s="556"/>
      <c r="BD225" s="556"/>
      <c r="BE225" s="556"/>
      <c r="BF225" s="557"/>
    </row>
    <row r="226" spans="2:58" ht="20.25" customHeight="1">
      <c r="B226" s="459">
        <f>B223+1</f>
        <v>69</v>
      </c>
      <c r="C226" s="540"/>
      <c r="D226" s="541"/>
      <c r="E226" s="542"/>
      <c r="F226" s="249"/>
      <c r="G226" s="549"/>
      <c r="H226" s="551"/>
      <c r="I226" s="475"/>
      <c r="J226" s="475"/>
      <c r="K226" s="476"/>
      <c r="L226" s="552"/>
      <c r="M226" s="553"/>
      <c r="N226" s="553"/>
      <c r="O226" s="554"/>
      <c r="P226" s="558" t="s">
        <v>137</v>
      </c>
      <c r="Q226" s="559"/>
      <c r="R226" s="560"/>
      <c r="S226" s="292"/>
      <c r="T226" s="293"/>
      <c r="U226" s="293"/>
      <c r="V226" s="293"/>
      <c r="W226" s="293"/>
      <c r="X226" s="293"/>
      <c r="Y226" s="294"/>
      <c r="Z226" s="292"/>
      <c r="AA226" s="293"/>
      <c r="AB226" s="293"/>
      <c r="AC226" s="293"/>
      <c r="AD226" s="293"/>
      <c r="AE226" s="293"/>
      <c r="AF226" s="294"/>
      <c r="AG226" s="292"/>
      <c r="AH226" s="293"/>
      <c r="AI226" s="293"/>
      <c r="AJ226" s="293"/>
      <c r="AK226" s="293"/>
      <c r="AL226" s="293"/>
      <c r="AM226" s="294"/>
      <c r="AN226" s="292"/>
      <c r="AO226" s="293"/>
      <c r="AP226" s="293"/>
      <c r="AQ226" s="293"/>
      <c r="AR226" s="293"/>
      <c r="AS226" s="293"/>
      <c r="AT226" s="294"/>
      <c r="AU226" s="292"/>
      <c r="AV226" s="293"/>
      <c r="AW226" s="293"/>
      <c r="AX226" s="624"/>
      <c r="AY226" s="625"/>
      <c r="AZ226" s="626"/>
      <c r="BA226" s="627"/>
      <c r="BB226" s="579"/>
      <c r="BC226" s="553"/>
      <c r="BD226" s="553"/>
      <c r="BE226" s="553"/>
      <c r="BF226" s="554"/>
    </row>
    <row r="227" spans="2:58" ht="20.25" customHeight="1">
      <c r="B227" s="459"/>
      <c r="C227" s="543"/>
      <c r="D227" s="544"/>
      <c r="E227" s="545"/>
      <c r="F227" s="241"/>
      <c r="G227" s="470"/>
      <c r="H227" s="474"/>
      <c r="I227" s="475"/>
      <c r="J227" s="475"/>
      <c r="K227" s="476"/>
      <c r="L227" s="480"/>
      <c r="M227" s="481"/>
      <c r="N227" s="481"/>
      <c r="O227" s="482"/>
      <c r="P227" s="526" t="s">
        <v>138</v>
      </c>
      <c r="Q227" s="527"/>
      <c r="R227" s="528"/>
      <c r="S227" s="242" t="str">
        <f>IF(S226="","",VLOOKUP(S226,'シフト記号表（勤務時間帯）'!$C$6:$K$35,9,FALSE))</f>
        <v/>
      </c>
      <c r="T227" s="243" t="str">
        <f>IF(T226="","",VLOOKUP(T226,'シフト記号表（勤務時間帯）'!$C$6:$K$35,9,FALSE))</f>
        <v/>
      </c>
      <c r="U227" s="243" t="str">
        <f>IF(U226="","",VLOOKUP(U226,'シフト記号表（勤務時間帯）'!$C$6:$K$35,9,FALSE))</f>
        <v/>
      </c>
      <c r="V227" s="243" t="str">
        <f>IF(V226="","",VLOOKUP(V226,'シフト記号表（勤務時間帯）'!$C$6:$K$35,9,FALSE))</f>
        <v/>
      </c>
      <c r="W227" s="243" t="str">
        <f>IF(W226="","",VLOOKUP(W226,'シフト記号表（勤務時間帯）'!$C$6:$K$35,9,FALSE))</f>
        <v/>
      </c>
      <c r="X227" s="243" t="str">
        <f>IF(X226="","",VLOOKUP(X226,'シフト記号表（勤務時間帯）'!$C$6:$K$35,9,FALSE))</f>
        <v/>
      </c>
      <c r="Y227" s="244" t="str">
        <f>IF(Y226="","",VLOOKUP(Y226,'シフト記号表（勤務時間帯）'!$C$6:$K$35,9,FALSE))</f>
        <v/>
      </c>
      <c r="Z227" s="242" t="str">
        <f>IF(Z226="","",VLOOKUP(Z226,'シフト記号表（勤務時間帯）'!$C$6:$K$35,9,FALSE))</f>
        <v/>
      </c>
      <c r="AA227" s="243" t="str">
        <f>IF(AA226="","",VLOOKUP(AA226,'シフト記号表（勤務時間帯）'!$C$6:$K$35,9,FALSE))</f>
        <v/>
      </c>
      <c r="AB227" s="243" t="str">
        <f>IF(AB226="","",VLOOKUP(AB226,'シフト記号表（勤務時間帯）'!$C$6:$K$35,9,FALSE))</f>
        <v/>
      </c>
      <c r="AC227" s="243" t="str">
        <f>IF(AC226="","",VLOOKUP(AC226,'シフト記号表（勤務時間帯）'!$C$6:$K$35,9,FALSE))</f>
        <v/>
      </c>
      <c r="AD227" s="243" t="str">
        <f>IF(AD226="","",VLOOKUP(AD226,'シフト記号表（勤務時間帯）'!$C$6:$K$35,9,FALSE))</f>
        <v/>
      </c>
      <c r="AE227" s="243" t="str">
        <f>IF(AE226="","",VLOOKUP(AE226,'シフト記号表（勤務時間帯）'!$C$6:$K$35,9,FALSE))</f>
        <v/>
      </c>
      <c r="AF227" s="244" t="str">
        <f>IF(AF226="","",VLOOKUP(AF226,'シフト記号表（勤務時間帯）'!$C$6:$K$35,9,FALSE))</f>
        <v/>
      </c>
      <c r="AG227" s="242" t="str">
        <f>IF(AG226="","",VLOOKUP(AG226,'シフト記号表（勤務時間帯）'!$C$6:$K$35,9,FALSE))</f>
        <v/>
      </c>
      <c r="AH227" s="243" t="str">
        <f>IF(AH226="","",VLOOKUP(AH226,'シフト記号表（勤務時間帯）'!$C$6:$K$35,9,FALSE))</f>
        <v/>
      </c>
      <c r="AI227" s="243" t="str">
        <f>IF(AI226="","",VLOOKUP(AI226,'シフト記号表（勤務時間帯）'!$C$6:$K$35,9,FALSE))</f>
        <v/>
      </c>
      <c r="AJ227" s="243" t="str">
        <f>IF(AJ226="","",VLOOKUP(AJ226,'シフト記号表（勤務時間帯）'!$C$6:$K$35,9,FALSE))</f>
        <v/>
      </c>
      <c r="AK227" s="243" t="str">
        <f>IF(AK226="","",VLOOKUP(AK226,'シフト記号表（勤務時間帯）'!$C$6:$K$35,9,FALSE))</f>
        <v/>
      </c>
      <c r="AL227" s="243" t="str">
        <f>IF(AL226="","",VLOOKUP(AL226,'シフト記号表（勤務時間帯）'!$C$6:$K$35,9,FALSE))</f>
        <v/>
      </c>
      <c r="AM227" s="244" t="str">
        <f>IF(AM226="","",VLOOKUP(AM226,'シフト記号表（勤務時間帯）'!$C$6:$K$35,9,FALSE))</f>
        <v/>
      </c>
      <c r="AN227" s="242" t="str">
        <f>IF(AN226="","",VLOOKUP(AN226,'シフト記号表（勤務時間帯）'!$C$6:$K$35,9,FALSE))</f>
        <v/>
      </c>
      <c r="AO227" s="243" t="str">
        <f>IF(AO226="","",VLOOKUP(AO226,'シフト記号表（勤務時間帯）'!$C$6:$K$35,9,FALSE))</f>
        <v/>
      </c>
      <c r="AP227" s="243" t="str">
        <f>IF(AP226="","",VLOOKUP(AP226,'シフト記号表（勤務時間帯）'!$C$6:$K$35,9,FALSE))</f>
        <v/>
      </c>
      <c r="AQ227" s="243" t="str">
        <f>IF(AQ226="","",VLOOKUP(AQ226,'シフト記号表（勤務時間帯）'!$C$6:$K$35,9,FALSE))</f>
        <v/>
      </c>
      <c r="AR227" s="243" t="str">
        <f>IF(AR226="","",VLOOKUP(AR226,'シフト記号表（勤務時間帯）'!$C$6:$K$35,9,FALSE))</f>
        <v/>
      </c>
      <c r="AS227" s="243" t="str">
        <f>IF(AS226="","",VLOOKUP(AS226,'シフト記号表（勤務時間帯）'!$C$6:$K$35,9,FALSE))</f>
        <v/>
      </c>
      <c r="AT227" s="244" t="str">
        <f>IF(AT226="","",VLOOKUP(AT226,'シフト記号表（勤務時間帯）'!$C$6:$K$35,9,FALSE))</f>
        <v/>
      </c>
      <c r="AU227" s="242" t="str">
        <f>IF(AU226="","",VLOOKUP(AU226,'シフト記号表（勤務時間帯）'!$C$6:$K$35,9,FALSE))</f>
        <v/>
      </c>
      <c r="AV227" s="243" t="str">
        <f>IF(AV226="","",VLOOKUP(AV226,'シフト記号表（勤務時間帯）'!$C$6:$K$35,9,FALSE))</f>
        <v/>
      </c>
      <c r="AW227" s="243" t="str">
        <f>IF(AW226="","",VLOOKUP(AW226,'シフト記号表（勤務時間帯）'!$C$6:$K$35,9,FALSE))</f>
        <v/>
      </c>
      <c r="AX227" s="529">
        <f>IF($BB$3="４週",SUM(S227:AT227),IF($BB$3="暦月",SUM(S227:AW227),""))</f>
        <v>0</v>
      </c>
      <c r="AY227" s="530"/>
      <c r="AZ227" s="531">
        <f>IF($BB$3="４週",AX227/4,IF($BB$3="暦月",'通所型サービス（100名）'!AX227/('通所型サービス（100名）'!$BB$8/7),""))</f>
        <v>0</v>
      </c>
      <c r="BA227" s="532"/>
      <c r="BB227" s="580"/>
      <c r="BC227" s="481"/>
      <c r="BD227" s="481"/>
      <c r="BE227" s="481"/>
      <c r="BF227" s="482"/>
    </row>
    <row r="228" spans="2:58" ht="20.25" customHeight="1">
      <c r="B228" s="459"/>
      <c r="C228" s="546"/>
      <c r="D228" s="547"/>
      <c r="E228" s="548"/>
      <c r="F228" s="295">
        <f>C226</f>
        <v>0</v>
      </c>
      <c r="G228" s="550"/>
      <c r="H228" s="474"/>
      <c r="I228" s="475"/>
      <c r="J228" s="475"/>
      <c r="K228" s="476"/>
      <c r="L228" s="555"/>
      <c r="M228" s="556"/>
      <c r="N228" s="556"/>
      <c r="O228" s="557"/>
      <c r="P228" s="533" t="s">
        <v>139</v>
      </c>
      <c r="Q228" s="534"/>
      <c r="R228" s="535"/>
      <c r="S228" s="246" t="str">
        <f>IF(S226="","",VLOOKUP(S226,'シフト記号表（勤務時間帯）'!$C$6:$U$35,19,FALSE))</f>
        <v/>
      </c>
      <c r="T228" s="247" t="str">
        <f>IF(T226="","",VLOOKUP(T226,'シフト記号表（勤務時間帯）'!$C$6:$U$35,19,FALSE))</f>
        <v/>
      </c>
      <c r="U228" s="247" t="str">
        <f>IF(U226="","",VLOOKUP(U226,'シフト記号表（勤務時間帯）'!$C$6:$U$35,19,FALSE))</f>
        <v/>
      </c>
      <c r="V228" s="247" t="str">
        <f>IF(V226="","",VLOOKUP(V226,'シフト記号表（勤務時間帯）'!$C$6:$U$35,19,FALSE))</f>
        <v/>
      </c>
      <c r="W228" s="247" t="str">
        <f>IF(W226="","",VLOOKUP(W226,'シフト記号表（勤務時間帯）'!$C$6:$U$35,19,FALSE))</f>
        <v/>
      </c>
      <c r="X228" s="247" t="str">
        <f>IF(X226="","",VLOOKUP(X226,'シフト記号表（勤務時間帯）'!$C$6:$U$35,19,FALSE))</f>
        <v/>
      </c>
      <c r="Y228" s="248" t="str">
        <f>IF(Y226="","",VLOOKUP(Y226,'シフト記号表（勤務時間帯）'!$C$6:$U$35,19,FALSE))</f>
        <v/>
      </c>
      <c r="Z228" s="246" t="str">
        <f>IF(Z226="","",VLOOKUP(Z226,'シフト記号表（勤務時間帯）'!$C$6:$U$35,19,FALSE))</f>
        <v/>
      </c>
      <c r="AA228" s="247" t="str">
        <f>IF(AA226="","",VLOOKUP(AA226,'シフト記号表（勤務時間帯）'!$C$6:$U$35,19,FALSE))</f>
        <v/>
      </c>
      <c r="AB228" s="247" t="str">
        <f>IF(AB226="","",VLOOKUP(AB226,'シフト記号表（勤務時間帯）'!$C$6:$U$35,19,FALSE))</f>
        <v/>
      </c>
      <c r="AC228" s="247" t="str">
        <f>IF(AC226="","",VLOOKUP(AC226,'シフト記号表（勤務時間帯）'!$C$6:$U$35,19,FALSE))</f>
        <v/>
      </c>
      <c r="AD228" s="247" t="str">
        <f>IF(AD226="","",VLOOKUP(AD226,'シフト記号表（勤務時間帯）'!$C$6:$U$35,19,FALSE))</f>
        <v/>
      </c>
      <c r="AE228" s="247" t="str">
        <f>IF(AE226="","",VLOOKUP(AE226,'シフト記号表（勤務時間帯）'!$C$6:$U$35,19,FALSE))</f>
        <v/>
      </c>
      <c r="AF228" s="248" t="str">
        <f>IF(AF226="","",VLOOKUP(AF226,'シフト記号表（勤務時間帯）'!$C$6:$U$35,19,FALSE))</f>
        <v/>
      </c>
      <c r="AG228" s="246" t="str">
        <f>IF(AG226="","",VLOOKUP(AG226,'シフト記号表（勤務時間帯）'!$C$6:$U$35,19,FALSE))</f>
        <v/>
      </c>
      <c r="AH228" s="247" t="str">
        <f>IF(AH226="","",VLOOKUP(AH226,'シフト記号表（勤務時間帯）'!$C$6:$U$35,19,FALSE))</f>
        <v/>
      </c>
      <c r="AI228" s="247" t="str">
        <f>IF(AI226="","",VLOOKUP(AI226,'シフト記号表（勤務時間帯）'!$C$6:$U$35,19,FALSE))</f>
        <v/>
      </c>
      <c r="AJ228" s="247" t="str">
        <f>IF(AJ226="","",VLOOKUP(AJ226,'シフト記号表（勤務時間帯）'!$C$6:$U$35,19,FALSE))</f>
        <v/>
      </c>
      <c r="AK228" s="247" t="str">
        <f>IF(AK226="","",VLOOKUP(AK226,'シフト記号表（勤務時間帯）'!$C$6:$U$35,19,FALSE))</f>
        <v/>
      </c>
      <c r="AL228" s="247" t="str">
        <f>IF(AL226="","",VLOOKUP(AL226,'シフト記号表（勤務時間帯）'!$C$6:$U$35,19,FALSE))</f>
        <v/>
      </c>
      <c r="AM228" s="248" t="str">
        <f>IF(AM226="","",VLOOKUP(AM226,'シフト記号表（勤務時間帯）'!$C$6:$U$35,19,FALSE))</f>
        <v/>
      </c>
      <c r="AN228" s="246" t="str">
        <f>IF(AN226="","",VLOOKUP(AN226,'シフト記号表（勤務時間帯）'!$C$6:$U$35,19,FALSE))</f>
        <v/>
      </c>
      <c r="AO228" s="247" t="str">
        <f>IF(AO226="","",VLOOKUP(AO226,'シフト記号表（勤務時間帯）'!$C$6:$U$35,19,FALSE))</f>
        <v/>
      </c>
      <c r="AP228" s="247" t="str">
        <f>IF(AP226="","",VLOOKUP(AP226,'シフト記号表（勤務時間帯）'!$C$6:$U$35,19,FALSE))</f>
        <v/>
      </c>
      <c r="AQ228" s="247" t="str">
        <f>IF(AQ226="","",VLOOKUP(AQ226,'シフト記号表（勤務時間帯）'!$C$6:$U$35,19,FALSE))</f>
        <v/>
      </c>
      <c r="AR228" s="247" t="str">
        <f>IF(AR226="","",VLOOKUP(AR226,'シフト記号表（勤務時間帯）'!$C$6:$U$35,19,FALSE))</f>
        <v/>
      </c>
      <c r="AS228" s="247" t="str">
        <f>IF(AS226="","",VLOOKUP(AS226,'シフト記号表（勤務時間帯）'!$C$6:$U$35,19,FALSE))</f>
        <v/>
      </c>
      <c r="AT228" s="248" t="str">
        <f>IF(AT226="","",VLOOKUP(AT226,'シフト記号表（勤務時間帯）'!$C$6:$U$35,19,FALSE))</f>
        <v/>
      </c>
      <c r="AU228" s="246" t="str">
        <f>IF(AU226="","",VLOOKUP(AU226,'シフト記号表（勤務時間帯）'!$C$6:$U$35,19,FALSE))</f>
        <v/>
      </c>
      <c r="AV228" s="247" t="str">
        <f>IF(AV226="","",VLOOKUP(AV226,'シフト記号表（勤務時間帯）'!$C$6:$U$35,19,FALSE))</f>
        <v/>
      </c>
      <c r="AW228" s="247" t="str">
        <f>IF(AW226="","",VLOOKUP(AW226,'シフト記号表（勤務時間帯）'!$C$6:$U$35,19,FALSE))</f>
        <v/>
      </c>
      <c r="AX228" s="536">
        <f>IF($BB$3="４週",SUM(S228:AT228),IF($BB$3="暦月",SUM(S228:AW228),""))</f>
        <v>0</v>
      </c>
      <c r="AY228" s="537"/>
      <c r="AZ228" s="538">
        <f>IF($BB$3="４週",AX228/4,IF($BB$3="暦月",'通所型サービス（100名）'!AX228/('通所型サービス（100名）'!$BB$8/7),""))</f>
        <v>0</v>
      </c>
      <c r="BA228" s="539"/>
      <c r="BB228" s="581"/>
      <c r="BC228" s="556"/>
      <c r="BD228" s="556"/>
      <c r="BE228" s="556"/>
      <c r="BF228" s="557"/>
    </row>
    <row r="229" spans="2:58" ht="20.25" customHeight="1">
      <c r="B229" s="459">
        <f>B226+1</f>
        <v>70</v>
      </c>
      <c r="C229" s="540"/>
      <c r="D229" s="541"/>
      <c r="E229" s="542"/>
      <c r="F229" s="249"/>
      <c r="G229" s="549"/>
      <c r="H229" s="551"/>
      <c r="I229" s="475"/>
      <c r="J229" s="475"/>
      <c r="K229" s="476"/>
      <c r="L229" s="552"/>
      <c r="M229" s="553"/>
      <c r="N229" s="553"/>
      <c r="O229" s="554"/>
      <c r="P229" s="558" t="s">
        <v>137</v>
      </c>
      <c r="Q229" s="559"/>
      <c r="R229" s="560"/>
      <c r="S229" s="292"/>
      <c r="T229" s="293"/>
      <c r="U229" s="293"/>
      <c r="V229" s="293"/>
      <c r="W229" s="293"/>
      <c r="X229" s="293"/>
      <c r="Y229" s="294"/>
      <c r="Z229" s="292"/>
      <c r="AA229" s="293"/>
      <c r="AB229" s="293"/>
      <c r="AC229" s="293"/>
      <c r="AD229" s="293"/>
      <c r="AE229" s="293"/>
      <c r="AF229" s="294"/>
      <c r="AG229" s="292"/>
      <c r="AH229" s="293"/>
      <c r="AI229" s="293"/>
      <c r="AJ229" s="293"/>
      <c r="AK229" s="293"/>
      <c r="AL229" s="293"/>
      <c r="AM229" s="294"/>
      <c r="AN229" s="292"/>
      <c r="AO229" s="293"/>
      <c r="AP229" s="293"/>
      <c r="AQ229" s="293"/>
      <c r="AR229" s="293"/>
      <c r="AS229" s="293"/>
      <c r="AT229" s="294"/>
      <c r="AU229" s="292"/>
      <c r="AV229" s="293"/>
      <c r="AW229" s="293"/>
      <c r="AX229" s="624"/>
      <c r="AY229" s="625"/>
      <c r="AZ229" s="626"/>
      <c r="BA229" s="627"/>
      <c r="BB229" s="579"/>
      <c r="BC229" s="553"/>
      <c r="BD229" s="553"/>
      <c r="BE229" s="553"/>
      <c r="BF229" s="554"/>
    </row>
    <row r="230" spans="2:58" ht="20.25" customHeight="1">
      <c r="B230" s="459"/>
      <c r="C230" s="543"/>
      <c r="D230" s="544"/>
      <c r="E230" s="545"/>
      <c r="F230" s="241"/>
      <c r="G230" s="470"/>
      <c r="H230" s="474"/>
      <c r="I230" s="475"/>
      <c r="J230" s="475"/>
      <c r="K230" s="476"/>
      <c r="L230" s="480"/>
      <c r="M230" s="481"/>
      <c r="N230" s="481"/>
      <c r="O230" s="482"/>
      <c r="P230" s="526" t="s">
        <v>138</v>
      </c>
      <c r="Q230" s="527"/>
      <c r="R230" s="528"/>
      <c r="S230" s="242" t="str">
        <f>IF(S229="","",VLOOKUP(S229,'シフト記号表（勤務時間帯）'!$C$6:$K$35,9,FALSE))</f>
        <v/>
      </c>
      <c r="T230" s="243" t="str">
        <f>IF(T229="","",VLOOKUP(T229,'シフト記号表（勤務時間帯）'!$C$6:$K$35,9,FALSE))</f>
        <v/>
      </c>
      <c r="U230" s="243" t="str">
        <f>IF(U229="","",VLOOKUP(U229,'シフト記号表（勤務時間帯）'!$C$6:$K$35,9,FALSE))</f>
        <v/>
      </c>
      <c r="V230" s="243" t="str">
        <f>IF(V229="","",VLOOKUP(V229,'シフト記号表（勤務時間帯）'!$C$6:$K$35,9,FALSE))</f>
        <v/>
      </c>
      <c r="W230" s="243" t="str">
        <f>IF(W229="","",VLOOKUP(W229,'シフト記号表（勤務時間帯）'!$C$6:$K$35,9,FALSE))</f>
        <v/>
      </c>
      <c r="X230" s="243" t="str">
        <f>IF(X229="","",VLOOKUP(X229,'シフト記号表（勤務時間帯）'!$C$6:$K$35,9,FALSE))</f>
        <v/>
      </c>
      <c r="Y230" s="244" t="str">
        <f>IF(Y229="","",VLOOKUP(Y229,'シフト記号表（勤務時間帯）'!$C$6:$K$35,9,FALSE))</f>
        <v/>
      </c>
      <c r="Z230" s="242" t="str">
        <f>IF(Z229="","",VLOOKUP(Z229,'シフト記号表（勤務時間帯）'!$C$6:$K$35,9,FALSE))</f>
        <v/>
      </c>
      <c r="AA230" s="243" t="str">
        <f>IF(AA229="","",VLOOKUP(AA229,'シフト記号表（勤務時間帯）'!$C$6:$K$35,9,FALSE))</f>
        <v/>
      </c>
      <c r="AB230" s="243" t="str">
        <f>IF(AB229="","",VLOOKUP(AB229,'シフト記号表（勤務時間帯）'!$C$6:$K$35,9,FALSE))</f>
        <v/>
      </c>
      <c r="AC230" s="243" t="str">
        <f>IF(AC229="","",VLOOKUP(AC229,'シフト記号表（勤務時間帯）'!$C$6:$K$35,9,FALSE))</f>
        <v/>
      </c>
      <c r="AD230" s="243" t="str">
        <f>IF(AD229="","",VLOOKUP(AD229,'シフト記号表（勤務時間帯）'!$C$6:$K$35,9,FALSE))</f>
        <v/>
      </c>
      <c r="AE230" s="243" t="str">
        <f>IF(AE229="","",VLOOKUP(AE229,'シフト記号表（勤務時間帯）'!$C$6:$K$35,9,FALSE))</f>
        <v/>
      </c>
      <c r="AF230" s="244" t="str">
        <f>IF(AF229="","",VLOOKUP(AF229,'シフト記号表（勤務時間帯）'!$C$6:$K$35,9,FALSE))</f>
        <v/>
      </c>
      <c r="AG230" s="242" t="str">
        <f>IF(AG229="","",VLOOKUP(AG229,'シフト記号表（勤務時間帯）'!$C$6:$K$35,9,FALSE))</f>
        <v/>
      </c>
      <c r="AH230" s="243" t="str">
        <f>IF(AH229="","",VLOOKUP(AH229,'シフト記号表（勤務時間帯）'!$C$6:$K$35,9,FALSE))</f>
        <v/>
      </c>
      <c r="AI230" s="243" t="str">
        <f>IF(AI229="","",VLOOKUP(AI229,'シフト記号表（勤務時間帯）'!$C$6:$K$35,9,FALSE))</f>
        <v/>
      </c>
      <c r="AJ230" s="243" t="str">
        <f>IF(AJ229="","",VLOOKUP(AJ229,'シフト記号表（勤務時間帯）'!$C$6:$K$35,9,FALSE))</f>
        <v/>
      </c>
      <c r="AK230" s="243" t="str">
        <f>IF(AK229="","",VLOOKUP(AK229,'シフト記号表（勤務時間帯）'!$C$6:$K$35,9,FALSE))</f>
        <v/>
      </c>
      <c r="AL230" s="243" t="str">
        <f>IF(AL229="","",VLOOKUP(AL229,'シフト記号表（勤務時間帯）'!$C$6:$K$35,9,FALSE))</f>
        <v/>
      </c>
      <c r="AM230" s="244" t="str">
        <f>IF(AM229="","",VLOOKUP(AM229,'シフト記号表（勤務時間帯）'!$C$6:$K$35,9,FALSE))</f>
        <v/>
      </c>
      <c r="AN230" s="242" t="str">
        <f>IF(AN229="","",VLOOKUP(AN229,'シフト記号表（勤務時間帯）'!$C$6:$K$35,9,FALSE))</f>
        <v/>
      </c>
      <c r="AO230" s="243" t="str">
        <f>IF(AO229="","",VLOOKUP(AO229,'シフト記号表（勤務時間帯）'!$C$6:$K$35,9,FALSE))</f>
        <v/>
      </c>
      <c r="AP230" s="243" t="str">
        <f>IF(AP229="","",VLOOKUP(AP229,'シフト記号表（勤務時間帯）'!$C$6:$K$35,9,FALSE))</f>
        <v/>
      </c>
      <c r="AQ230" s="243" t="str">
        <f>IF(AQ229="","",VLOOKUP(AQ229,'シフト記号表（勤務時間帯）'!$C$6:$K$35,9,FALSE))</f>
        <v/>
      </c>
      <c r="AR230" s="243" t="str">
        <f>IF(AR229="","",VLOOKUP(AR229,'シフト記号表（勤務時間帯）'!$C$6:$K$35,9,FALSE))</f>
        <v/>
      </c>
      <c r="AS230" s="243" t="str">
        <f>IF(AS229="","",VLOOKUP(AS229,'シフト記号表（勤務時間帯）'!$C$6:$K$35,9,FALSE))</f>
        <v/>
      </c>
      <c r="AT230" s="244" t="str">
        <f>IF(AT229="","",VLOOKUP(AT229,'シフト記号表（勤務時間帯）'!$C$6:$K$35,9,FALSE))</f>
        <v/>
      </c>
      <c r="AU230" s="242" t="str">
        <f>IF(AU229="","",VLOOKUP(AU229,'シフト記号表（勤務時間帯）'!$C$6:$K$35,9,FALSE))</f>
        <v/>
      </c>
      <c r="AV230" s="243" t="str">
        <f>IF(AV229="","",VLOOKUP(AV229,'シフト記号表（勤務時間帯）'!$C$6:$K$35,9,FALSE))</f>
        <v/>
      </c>
      <c r="AW230" s="243" t="str">
        <f>IF(AW229="","",VLOOKUP(AW229,'シフト記号表（勤務時間帯）'!$C$6:$K$35,9,FALSE))</f>
        <v/>
      </c>
      <c r="AX230" s="529">
        <f>IF($BB$3="４週",SUM(S230:AT230),IF($BB$3="暦月",SUM(S230:AW230),""))</f>
        <v>0</v>
      </c>
      <c r="AY230" s="530"/>
      <c r="AZ230" s="531">
        <f>IF($BB$3="４週",AX230/4,IF($BB$3="暦月",'通所型サービス（100名）'!AX230/('通所型サービス（100名）'!$BB$8/7),""))</f>
        <v>0</v>
      </c>
      <c r="BA230" s="532"/>
      <c r="BB230" s="580"/>
      <c r="BC230" s="481"/>
      <c r="BD230" s="481"/>
      <c r="BE230" s="481"/>
      <c r="BF230" s="482"/>
    </row>
    <row r="231" spans="2:58" ht="20.25" customHeight="1">
      <c r="B231" s="459"/>
      <c r="C231" s="546"/>
      <c r="D231" s="547"/>
      <c r="E231" s="548"/>
      <c r="F231" s="295">
        <f>C229</f>
        <v>0</v>
      </c>
      <c r="G231" s="550"/>
      <c r="H231" s="474"/>
      <c r="I231" s="475"/>
      <c r="J231" s="475"/>
      <c r="K231" s="476"/>
      <c r="L231" s="555"/>
      <c r="M231" s="556"/>
      <c r="N231" s="556"/>
      <c r="O231" s="557"/>
      <c r="P231" s="533" t="s">
        <v>139</v>
      </c>
      <c r="Q231" s="534"/>
      <c r="R231" s="535"/>
      <c r="S231" s="246" t="str">
        <f>IF(S229="","",VLOOKUP(S229,'シフト記号表（勤務時間帯）'!$C$6:$U$35,19,FALSE))</f>
        <v/>
      </c>
      <c r="T231" s="247" t="str">
        <f>IF(T229="","",VLOOKUP(T229,'シフト記号表（勤務時間帯）'!$C$6:$U$35,19,FALSE))</f>
        <v/>
      </c>
      <c r="U231" s="247" t="str">
        <f>IF(U229="","",VLOOKUP(U229,'シフト記号表（勤務時間帯）'!$C$6:$U$35,19,FALSE))</f>
        <v/>
      </c>
      <c r="V231" s="247" t="str">
        <f>IF(V229="","",VLOOKUP(V229,'シフト記号表（勤務時間帯）'!$C$6:$U$35,19,FALSE))</f>
        <v/>
      </c>
      <c r="W231" s="247" t="str">
        <f>IF(W229="","",VLOOKUP(W229,'シフト記号表（勤務時間帯）'!$C$6:$U$35,19,FALSE))</f>
        <v/>
      </c>
      <c r="X231" s="247" t="str">
        <f>IF(X229="","",VLOOKUP(X229,'シフト記号表（勤務時間帯）'!$C$6:$U$35,19,FALSE))</f>
        <v/>
      </c>
      <c r="Y231" s="248" t="str">
        <f>IF(Y229="","",VLOOKUP(Y229,'シフト記号表（勤務時間帯）'!$C$6:$U$35,19,FALSE))</f>
        <v/>
      </c>
      <c r="Z231" s="246" t="str">
        <f>IF(Z229="","",VLOOKUP(Z229,'シフト記号表（勤務時間帯）'!$C$6:$U$35,19,FALSE))</f>
        <v/>
      </c>
      <c r="AA231" s="247" t="str">
        <f>IF(AA229="","",VLOOKUP(AA229,'シフト記号表（勤務時間帯）'!$C$6:$U$35,19,FALSE))</f>
        <v/>
      </c>
      <c r="AB231" s="247" t="str">
        <f>IF(AB229="","",VLOOKUP(AB229,'シフト記号表（勤務時間帯）'!$C$6:$U$35,19,FALSE))</f>
        <v/>
      </c>
      <c r="AC231" s="247" t="str">
        <f>IF(AC229="","",VLOOKUP(AC229,'シフト記号表（勤務時間帯）'!$C$6:$U$35,19,FALSE))</f>
        <v/>
      </c>
      <c r="AD231" s="247" t="str">
        <f>IF(AD229="","",VLOOKUP(AD229,'シフト記号表（勤務時間帯）'!$C$6:$U$35,19,FALSE))</f>
        <v/>
      </c>
      <c r="AE231" s="247" t="str">
        <f>IF(AE229="","",VLOOKUP(AE229,'シフト記号表（勤務時間帯）'!$C$6:$U$35,19,FALSE))</f>
        <v/>
      </c>
      <c r="AF231" s="248" t="str">
        <f>IF(AF229="","",VLOOKUP(AF229,'シフト記号表（勤務時間帯）'!$C$6:$U$35,19,FALSE))</f>
        <v/>
      </c>
      <c r="AG231" s="246" t="str">
        <f>IF(AG229="","",VLOOKUP(AG229,'シフト記号表（勤務時間帯）'!$C$6:$U$35,19,FALSE))</f>
        <v/>
      </c>
      <c r="AH231" s="247" t="str">
        <f>IF(AH229="","",VLOOKUP(AH229,'シフト記号表（勤務時間帯）'!$C$6:$U$35,19,FALSE))</f>
        <v/>
      </c>
      <c r="AI231" s="247" t="str">
        <f>IF(AI229="","",VLOOKUP(AI229,'シフト記号表（勤務時間帯）'!$C$6:$U$35,19,FALSE))</f>
        <v/>
      </c>
      <c r="AJ231" s="247" t="str">
        <f>IF(AJ229="","",VLOOKUP(AJ229,'シフト記号表（勤務時間帯）'!$C$6:$U$35,19,FALSE))</f>
        <v/>
      </c>
      <c r="AK231" s="247" t="str">
        <f>IF(AK229="","",VLOOKUP(AK229,'シフト記号表（勤務時間帯）'!$C$6:$U$35,19,FALSE))</f>
        <v/>
      </c>
      <c r="AL231" s="247" t="str">
        <f>IF(AL229="","",VLOOKUP(AL229,'シフト記号表（勤務時間帯）'!$C$6:$U$35,19,FALSE))</f>
        <v/>
      </c>
      <c r="AM231" s="248" t="str">
        <f>IF(AM229="","",VLOOKUP(AM229,'シフト記号表（勤務時間帯）'!$C$6:$U$35,19,FALSE))</f>
        <v/>
      </c>
      <c r="AN231" s="246" t="str">
        <f>IF(AN229="","",VLOOKUP(AN229,'シフト記号表（勤務時間帯）'!$C$6:$U$35,19,FALSE))</f>
        <v/>
      </c>
      <c r="AO231" s="247" t="str">
        <f>IF(AO229="","",VLOOKUP(AO229,'シフト記号表（勤務時間帯）'!$C$6:$U$35,19,FALSE))</f>
        <v/>
      </c>
      <c r="AP231" s="247" t="str">
        <f>IF(AP229="","",VLOOKUP(AP229,'シフト記号表（勤務時間帯）'!$C$6:$U$35,19,FALSE))</f>
        <v/>
      </c>
      <c r="AQ231" s="247" t="str">
        <f>IF(AQ229="","",VLOOKUP(AQ229,'シフト記号表（勤務時間帯）'!$C$6:$U$35,19,FALSE))</f>
        <v/>
      </c>
      <c r="AR231" s="247" t="str">
        <f>IF(AR229="","",VLOOKUP(AR229,'シフト記号表（勤務時間帯）'!$C$6:$U$35,19,FALSE))</f>
        <v/>
      </c>
      <c r="AS231" s="247" t="str">
        <f>IF(AS229="","",VLOOKUP(AS229,'シフト記号表（勤務時間帯）'!$C$6:$U$35,19,FALSE))</f>
        <v/>
      </c>
      <c r="AT231" s="248" t="str">
        <f>IF(AT229="","",VLOOKUP(AT229,'シフト記号表（勤務時間帯）'!$C$6:$U$35,19,FALSE))</f>
        <v/>
      </c>
      <c r="AU231" s="246" t="str">
        <f>IF(AU229="","",VLOOKUP(AU229,'シフト記号表（勤務時間帯）'!$C$6:$U$35,19,FALSE))</f>
        <v/>
      </c>
      <c r="AV231" s="247" t="str">
        <f>IF(AV229="","",VLOOKUP(AV229,'シフト記号表（勤務時間帯）'!$C$6:$U$35,19,FALSE))</f>
        <v/>
      </c>
      <c r="AW231" s="247" t="str">
        <f>IF(AW229="","",VLOOKUP(AW229,'シフト記号表（勤務時間帯）'!$C$6:$U$35,19,FALSE))</f>
        <v/>
      </c>
      <c r="AX231" s="536">
        <f>IF($BB$3="４週",SUM(S231:AT231),IF($BB$3="暦月",SUM(S231:AW231),""))</f>
        <v>0</v>
      </c>
      <c r="AY231" s="537"/>
      <c r="AZ231" s="538">
        <f>IF($BB$3="４週",AX231/4,IF($BB$3="暦月",'通所型サービス（100名）'!AX231/('通所型サービス（100名）'!$BB$8/7),""))</f>
        <v>0</v>
      </c>
      <c r="BA231" s="539"/>
      <c r="BB231" s="581"/>
      <c r="BC231" s="556"/>
      <c r="BD231" s="556"/>
      <c r="BE231" s="556"/>
      <c r="BF231" s="557"/>
    </row>
    <row r="232" spans="2:58" ht="20.25" customHeight="1">
      <c r="B232" s="459">
        <f>B229+1</f>
        <v>71</v>
      </c>
      <c r="C232" s="540"/>
      <c r="D232" s="541"/>
      <c r="E232" s="542"/>
      <c r="F232" s="249"/>
      <c r="G232" s="549"/>
      <c r="H232" s="551"/>
      <c r="I232" s="475"/>
      <c r="J232" s="475"/>
      <c r="K232" s="476"/>
      <c r="L232" s="552"/>
      <c r="M232" s="553"/>
      <c r="N232" s="553"/>
      <c r="O232" s="554"/>
      <c r="P232" s="558" t="s">
        <v>137</v>
      </c>
      <c r="Q232" s="559"/>
      <c r="R232" s="560"/>
      <c r="S232" s="292"/>
      <c r="T232" s="293"/>
      <c r="U232" s="293"/>
      <c r="V232" s="293"/>
      <c r="W232" s="293"/>
      <c r="X232" s="293"/>
      <c r="Y232" s="294"/>
      <c r="Z232" s="292"/>
      <c r="AA232" s="293"/>
      <c r="AB232" s="293"/>
      <c r="AC232" s="293"/>
      <c r="AD232" s="293"/>
      <c r="AE232" s="293"/>
      <c r="AF232" s="294"/>
      <c r="AG232" s="292"/>
      <c r="AH232" s="293"/>
      <c r="AI232" s="293"/>
      <c r="AJ232" s="293"/>
      <c r="AK232" s="293"/>
      <c r="AL232" s="293"/>
      <c r="AM232" s="294"/>
      <c r="AN232" s="292"/>
      <c r="AO232" s="293"/>
      <c r="AP232" s="293"/>
      <c r="AQ232" s="293"/>
      <c r="AR232" s="293"/>
      <c r="AS232" s="293"/>
      <c r="AT232" s="294"/>
      <c r="AU232" s="292"/>
      <c r="AV232" s="293"/>
      <c r="AW232" s="293"/>
      <c r="AX232" s="624"/>
      <c r="AY232" s="625"/>
      <c r="AZ232" s="626"/>
      <c r="BA232" s="627"/>
      <c r="BB232" s="579"/>
      <c r="BC232" s="553"/>
      <c r="BD232" s="553"/>
      <c r="BE232" s="553"/>
      <c r="BF232" s="554"/>
    </row>
    <row r="233" spans="2:58" ht="20.25" customHeight="1">
      <c r="B233" s="459"/>
      <c r="C233" s="543"/>
      <c r="D233" s="544"/>
      <c r="E233" s="545"/>
      <c r="F233" s="241"/>
      <c r="G233" s="470"/>
      <c r="H233" s="474"/>
      <c r="I233" s="475"/>
      <c r="J233" s="475"/>
      <c r="K233" s="476"/>
      <c r="L233" s="480"/>
      <c r="M233" s="481"/>
      <c r="N233" s="481"/>
      <c r="O233" s="482"/>
      <c r="P233" s="526" t="s">
        <v>138</v>
      </c>
      <c r="Q233" s="527"/>
      <c r="R233" s="528"/>
      <c r="S233" s="242" t="str">
        <f>IF(S232="","",VLOOKUP(S232,'シフト記号表（勤務時間帯）'!$C$6:$K$35,9,FALSE))</f>
        <v/>
      </c>
      <c r="T233" s="243" t="str">
        <f>IF(T232="","",VLOOKUP(T232,'シフト記号表（勤務時間帯）'!$C$6:$K$35,9,FALSE))</f>
        <v/>
      </c>
      <c r="U233" s="243" t="str">
        <f>IF(U232="","",VLOOKUP(U232,'シフト記号表（勤務時間帯）'!$C$6:$K$35,9,FALSE))</f>
        <v/>
      </c>
      <c r="V233" s="243" t="str">
        <f>IF(V232="","",VLOOKUP(V232,'シフト記号表（勤務時間帯）'!$C$6:$K$35,9,FALSE))</f>
        <v/>
      </c>
      <c r="W233" s="243" t="str">
        <f>IF(W232="","",VLOOKUP(W232,'シフト記号表（勤務時間帯）'!$C$6:$K$35,9,FALSE))</f>
        <v/>
      </c>
      <c r="X233" s="243" t="str">
        <f>IF(X232="","",VLOOKUP(X232,'シフト記号表（勤務時間帯）'!$C$6:$K$35,9,FALSE))</f>
        <v/>
      </c>
      <c r="Y233" s="244" t="str">
        <f>IF(Y232="","",VLOOKUP(Y232,'シフト記号表（勤務時間帯）'!$C$6:$K$35,9,FALSE))</f>
        <v/>
      </c>
      <c r="Z233" s="242" t="str">
        <f>IF(Z232="","",VLOOKUP(Z232,'シフト記号表（勤務時間帯）'!$C$6:$K$35,9,FALSE))</f>
        <v/>
      </c>
      <c r="AA233" s="243" t="str">
        <f>IF(AA232="","",VLOOKUP(AA232,'シフト記号表（勤務時間帯）'!$C$6:$K$35,9,FALSE))</f>
        <v/>
      </c>
      <c r="AB233" s="243" t="str">
        <f>IF(AB232="","",VLOOKUP(AB232,'シフト記号表（勤務時間帯）'!$C$6:$K$35,9,FALSE))</f>
        <v/>
      </c>
      <c r="AC233" s="243" t="str">
        <f>IF(AC232="","",VLOOKUP(AC232,'シフト記号表（勤務時間帯）'!$C$6:$K$35,9,FALSE))</f>
        <v/>
      </c>
      <c r="AD233" s="243" t="str">
        <f>IF(AD232="","",VLOOKUP(AD232,'シフト記号表（勤務時間帯）'!$C$6:$K$35,9,FALSE))</f>
        <v/>
      </c>
      <c r="AE233" s="243" t="str">
        <f>IF(AE232="","",VLOOKUP(AE232,'シフト記号表（勤務時間帯）'!$C$6:$K$35,9,FALSE))</f>
        <v/>
      </c>
      <c r="AF233" s="244" t="str">
        <f>IF(AF232="","",VLOOKUP(AF232,'シフト記号表（勤務時間帯）'!$C$6:$K$35,9,FALSE))</f>
        <v/>
      </c>
      <c r="AG233" s="242" t="str">
        <f>IF(AG232="","",VLOOKUP(AG232,'シフト記号表（勤務時間帯）'!$C$6:$K$35,9,FALSE))</f>
        <v/>
      </c>
      <c r="AH233" s="243" t="str">
        <f>IF(AH232="","",VLOOKUP(AH232,'シフト記号表（勤務時間帯）'!$C$6:$K$35,9,FALSE))</f>
        <v/>
      </c>
      <c r="AI233" s="243" t="str">
        <f>IF(AI232="","",VLOOKUP(AI232,'シフト記号表（勤務時間帯）'!$C$6:$K$35,9,FALSE))</f>
        <v/>
      </c>
      <c r="AJ233" s="243" t="str">
        <f>IF(AJ232="","",VLOOKUP(AJ232,'シフト記号表（勤務時間帯）'!$C$6:$K$35,9,FALSE))</f>
        <v/>
      </c>
      <c r="AK233" s="243" t="str">
        <f>IF(AK232="","",VLOOKUP(AK232,'シフト記号表（勤務時間帯）'!$C$6:$K$35,9,FALSE))</f>
        <v/>
      </c>
      <c r="AL233" s="243" t="str">
        <f>IF(AL232="","",VLOOKUP(AL232,'シフト記号表（勤務時間帯）'!$C$6:$K$35,9,FALSE))</f>
        <v/>
      </c>
      <c r="AM233" s="244" t="str">
        <f>IF(AM232="","",VLOOKUP(AM232,'シフト記号表（勤務時間帯）'!$C$6:$K$35,9,FALSE))</f>
        <v/>
      </c>
      <c r="AN233" s="242" t="str">
        <f>IF(AN232="","",VLOOKUP(AN232,'シフト記号表（勤務時間帯）'!$C$6:$K$35,9,FALSE))</f>
        <v/>
      </c>
      <c r="AO233" s="243" t="str">
        <f>IF(AO232="","",VLOOKUP(AO232,'シフト記号表（勤務時間帯）'!$C$6:$K$35,9,FALSE))</f>
        <v/>
      </c>
      <c r="AP233" s="243" t="str">
        <f>IF(AP232="","",VLOOKUP(AP232,'シフト記号表（勤務時間帯）'!$C$6:$K$35,9,FALSE))</f>
        <v/>
      </c>
      <c r="AQ233" s="243" t="str">
        <f>IF(AQ232="","",VLOOKUP(AQ232,'シフト記号表（勤務時間帯）'!$C$6:$K$35,9,FALSE))</f>
        <v/>
      </c>
      <c r="AR233" s="243" t="str">
        <f>IF(AR232="","",VLOOKUP(AR232,'シフト記号表（勤務時間帯）'!$C$6:$K$35,9,FALSE))</f>
        <v/>
      </c>
      <c r="AS233" s="243" t="str">
        <f>IF(AS232="","",VLOOKUP(AS232,'シフト記号表（勤務時間帯）'!$C$6:$K$35,9,FALSE))</f>
        <v/>
      </c>
      <c r="AT233" s="244" t="str">
        <f>IF(AT232="","",VLOOKUP(AT232,'シフト記号表（勤務時間帯）'!$C$6:$K$35,9,FALSE))</f>
        <v/>
      </c>
      <c r="AU233" s="242" t="str">
        <f>IF(AU232="","",VLOOKUP(AU232,'シフト記号表（勤務時間帯）'!$C$6:$K$35,9,FALSE))</f>
        <v/>
      </c>
      <c r="AV233" s="243" t="str">
        <f>IF(AV232="","",VLOOKUP(AV232,'シフト記号表（勤務時間帯）'!$C$6:$K$35,9,FALSE))</f>
        <v/>
      </c>
      <c r="AW233" s="243" t="str">
        <f>IF(AW232="","",VLOOKUP(AW232,'シフト記号表（勤務時間帯）'!$C$6:$K$35,9,FALSE))</f>
        <v/>
      </c>
      <c r="AX233" s="529">
        <f>IF($BB$3="４週",SUM(S233:AT233),IF($BB$3="暦月",SUM(S233:AW233),""))</f>
        <v>0</v>
      </c>
      <c r="AY233" s="530"/>
      <c r="AZ233" s="531">
        <f>IF($BB$3="４週",AX233/4,IF($BB$3="暦月",'通所型サービス（100名）'!AX233/('通所型サービス（100名）'!$BB$8/7),""))</f>
        <v>0</v>
      </c>
      <c r="BA233" s="532"/>
      <c r="BB233" s="580"/>
      <c r="BC233" s="481"/>
      <c r="BD233" s="481"/>
      <c r="BE233" s="481"/>
      <c r="BF233" s="482"/>
    </row>
    <row r="234" spans="2:58" ht="20.25" customHeight="1">
      <c r="B234" s="459"/>
      <c r="C234" s="546"/>
      <c r="D234" s="547"/>
      <c r="E234" s="548"/>
      <c r="F234" s="295">
        <f>C232</f>
        <v>0</v>
      </c>
      <c r="G234" s="550"/>
      <c r="H234" s="474"/>
      <c r="I234" s="475"/>
      <c r="J234" s="475"/>
      <c r="K234" s="476"/>
      <c r="L234" s="555"/>
      <c r="M234" s="556"/>
      <c r="N234" s="556"/>
      <c r="O234" s="557"/>
      <c r="P234" s="533" t="s">
        <v>139</v>
      </c>
      <c r="Q234" s="534"/>
      <c r="R234" s="535"/>
      <c r="S234" s="246" t="str">
        <f>IF(S232="","",VLOOKUP(S232,'シフト記号表（勤務時間帯）'!$C$6:$U$35,19,FALSE))</f>
        <v/>
      </c>
      <c r="T234" s="247" t="str">
        <f>IF(T232="","",VLOOKUP(T232,'シフト記号表（勤務時間帯）'!$C$6:$U$35,19,FALSE))</f>
        <v/>
      </c>
      <c r="U234" s="247" t="str">
        <f>IF(U232="","",VLOOKUP(U232,'シフト記号表（勤務時間帯）'!$C$6:$U$35,19,FALSE))</f>
        <v/>
      </c>
      <c r="V234" s="247" t="str">
        <f>IF(V232="","",VLOOKUP(V232,'シフト記号表（勤務時間帯）'!$C$6:$U$35,19,FALSE))</f>
        <v/>
      </c>
      <c r="W234" s="247" t="str">
        <f>IF(W232="","",VLOOKUP(W232,'シフト記号表（勤務時間帯）'!$C$6:$U$35,19,FALSE))</f>
        <v/>
      </c>
      <c r="X234" s="247" t="str">
        <f>IF(X232="","",VLOOKUP(X232,'シフト記号表（勤務時間帯）'!$C$6:$U$35,19,FALSE))</f>
        <v/>
      </c>
      <c r="Y234" s="248" t="str">
        <f>IF(Y232="","",VLOOKUP(Y232,'シフト記号表（勤務時間帯）'!$C$6:$U$35,19,FALSE))</f>
        <v/>
      </c>
      <c r="Z234" s="246" t="str">
        <f>IF(Z232="","",VLOOKUP(Z232,'シフト記号表（勤務時間帯）'!$C$6:$U$35,19,FALSE))</f>
        <v/>
      </c>
      <c r="AA234" s="247" t="str">
        <f>IF(AA232="","",VLOOKUP(AA232,'シフト記号表（勤務時間帯）'!$C$6:$U$35,19,FALSE))</f>
        <v/>
      </c>
      <c r="AB234" s="247" t="str">
        <f>IF(AB232="","",VLOOKUP(AB232,'シフト記号表（勤務時間帯）'!$C$6:$U$35,19,FALSE))</f>
        <v/>
      </c>
      <c r="AC234" s="247" t="str">
        <f>IF(AC232="","",VLOOKUP(AC232,'シフト記号表（勤務時間帯）'!$C$6:$U$35,19,FALSE))</f>
        <v/>
      </c>
      <c r="AD234" s="247" t="str">
        <f>IF(AD232="","",VLOOKUP(AD232,'シフト記号表（勤務時間帯）'!$C$6:$U$35,19,FALSE))</f>
        <v/>
      </c>
      <c r="AE234" s="247" t="str">
        <f>IF(AE232="","",VLOOKUP(AE232,'シフト記号表（勤務時間帯）'!$C$6:$U$35,19,FALSE))</f>
        <v/>
      </c>
      <c r="AF234" s="248" t="str">
        <f>IF(AF232="","",VLOOKUP(AF232,'シフト記号表（勤務時間帯）'!$C$6:$U$35,19,FALSE))</f>
        <v/>
      </c>
      <c r="AG234" s="246" t="str">
        <f>IF(AG232="","",VLOOKUP(AG232,'シフト記号表（勤務時間帯）'!$C$6:$U$35,19,FALSE))</f>
        <v/>
      </c>
      <c r="AH234" s="247" t="str">
        <f>IF(AH232="","",VLOOKUP(AH232,'シフト記号表（勤務時間帯）'!$C$6:$U$35,19,FALSE))</f>
        <v/>
      </c>
      <c r="AI234" s="247" t="str">
        <f>IF(AI232="","",VLOOKUP(AI232,'シフト記号表（勤務時間帯）'!$C$6:$U$35,19,FALSE))</f>
        <v/>
      </c>
      <c r="AJ234" s="247" t="str">
        <f>IF(AJ232="","",VLOOKUP(AJ232,'シフト記号表（勤務時間帯）'!$C$6:$U$35,19,FALSE))</f>
        <v/>
      </c>
      <c r="AK234" s="247" t="str">
        <f>IF(AK232="","",VLOOKUP(AK232,'シフト記号表（勤務時間帯）'!$C$6:$U$35,19,FALSE))</f>
        <v/>
      </c>
      <c r="AL234" s="247" t="str">
        <f>IF(AL232="","",VLOOKUP(AL232,'シフト記号表（勤務時間帯）'!$C$6:$U$35,19,FALSE))</f>
        <v/>
      </c>
      <c r="AM234" s="248" t="str">
        <f>IF(AM232="","",VLOOKUP(AM232,'シフト記号表（勤務時間帯）'!$C$6:$U$35,19,FALSE))</f>
        <v/>
      </c>
      <c r="AN234" s="246" t="str">
        <f>IF(AN232="","",VLOOKUP(AN232,'シフト記号表（勤務時間帯）'!$C$6:$U$35,19,FALSE))</f>
        <v/>
      </c>
      <c r="AO234" s="247" t="str">
        <f>IF(AO232="","",VLOOKUP(AO232,'シフト記号表（勤務時間帯）'!$C$6:$U$35,19,FALSE))</f>
        <v/>
      </c>
      <c r="AP234" s="247" t="str">
        <f>IF(AP232="","",VLOOKUP(AP232,'シフト記号表（勤務時間帯）'!$C$6:$U$35,19,FALSE))</f>
        <v/>
      </c>
      <c r="AQ234" s="247" t="str">
        <f>IF(AQ232="","",VLOOKUP(AQ232,'シフト記号表（勤務時間帯）'!$C$6:$U$35,19,FALSE))</f>
        <v/>
      </c>
      <c r="AR234" s="247" t="str">
        <f>IF(AR232="","",VLOOKUP(AR232,'シフト記号表（勤務時間帯）'!$C$6:$U$35,19,FALSE))</f>
        <v/>
      </c>
      <c r="AS234" s="247" t="str">
        <f>IF(AS232="","",VLOOKUP(AS232,'シフト記号表（勤務時間帯）'!$C$6:$U$35,19,FALSE))</f>
        <v/>
      </c>
      <c r="AT234" s="248" t="str">
        <f>IF(AT232="","",VLOOKUP(AT232,'シフト記号表（勤務時間帯）'!$C$6:$U$35,19,FALSE))</f>
        <v/>
      </c>
      <c r="AU234" s="246" t="str">
        <f>IF(AU232="","",VLOOKUP(AU232,'シフト記号表（勤務時間帯）'!$C$6:$U$35,19,FALSE))</f>
        <v/>
      </c>
      <c r="AV234" s="247" t="str">
        <f>IF(AV232="","",VLOOKUP(AV232,'シフト記号表（勤務時間帯）'!$C$6:$U$35,19,FALSE))</f>
        <v/>
      </c>
      <c r="AW234" s="247" t="str">
        <f>IF(AW232="","",VLOOKUP(AW232,'シフト記号表（勤務時間帯）'!$C$6:$U$35,19,FALSE))</f>
        <v/>
      </c>
      <c r="AX234" s="536">
        <f>IF($BB$3="４週",SUM(S234:AT234),IF($BB$3="暦月",SUM(S234:AW234),""))</f>
        <v>0</v>
      </c>
      <c r="AY234" s="537"/>
      <c r="AZ234" s="538">
        <f>IF($BB$3="４週",AX234/4,IF($BB$3="暦月",'通所型サービス（100名）'!AX234/('通所型サービス（100名）'!$BB$8/7),""))</f>
        <v>0</v>
      </c>
      <c r="BA234" s="539"/>
      <c r="BB234" s="581"/>
      <c r="BC234" s="556"/>
      <c r="BD234" s="556"/>
      <c r="BE234" s="556"/>
      <c r="BF234" s="557"/>
    </row>
    <row r="235" spans="2:58" ht="20.25" customHeight="1">
      <c r="B235" s="459">
        <f>B232+1</f>
        <v>72</v>
      </c>
      <c r="C235" s="540"/>
      <c r="D235" s="541"/>
      <c r="E235" s="542"/>
      <c r="F235" s="249"/>
      <c r="G235" s="549"/>
      <c r="H235" s="551"/>
      <c r="I235" s="475"/>
      <c r="J235" s="475"/>
      <c r="K235" s="476"/>
      <c r="L235" s="552"/>
      <c r="M235" s="553"/>
      <c r="N235" s="553"/>
      <c r="O235" s="554"/>
      <c r="P235" s="558" t="s">
        <v>137</v>
      </c>
      <c r="Q235" s="559"/>
      <c r="R235" s="560"/>
      <c r="S235" s="292"/>
      <c r="T235" s="293"/>
      <c r="U235" s="293"/>
      <c r="V235" s="293"/>
      <c r="W235" s="293"/>
      <c r="X235" s="293"/>
      <c r="Y235" s="294"/>
      <c r="Z235" s="292"/>
      <c r="AA235" s="293"/>
      <c r="AB235" s="293"/>
      <c r="AC235" s="293"/>
      <c r="AD235" s="293"/>
      <c r="AE235" s="293"/>
      <c r="AF235" s="294"/>
      <c r="AG235" s="292"/>
      <c r="AH235" s="293"/>
      <c r="AI235" s="293"/>
      <c r="AJ235" s="293"/>
      <c r="AK235" s="293"/>
      <c r="AL235" s="293"/>
      <c r="AM235" s="294"/>
      <c r="AN235" s="292"/>
      <c r="AO235" s="293"/>
      <c r="AP235" s="293"/>
      <c r="AQ235" s="293"/>
      <c r="AR235" s="293"/>
      <c r="AS235" s="293"/>
      <c r="AT235" s="294"/>
      <c r="AU235" s="292"/>
      <c r="AV235" s="293"/>
      <c r="AW235" s="293"/>
      <c r="AX235" s="624"/>
      <c r="AY235" s="625"/>
      <c r="AZ235" s="626"/>
      <c r="BA235" s="627"/>
      <c r="BB235" s="579"/>
      <c r="BC235" s="553"/>
      <c r="BD235" s="553"/>
      <c r="BE235" s="553"/>
      <c r="BF235" s="554"/>
    </row>
    <row r="236" spans="2:58" ht="20.25" customHeight="1">
      <c r="B236" s="459"/>
      <c r="C236" s="543"/>
      <c r="D236" s="544"/>
      <c r="E236" s="545"/>
      <c r="F236" s="241"/>
      <c r="G236" s="470"/>
      <c r="H236" s="474"/>
      <c r="I236" s="475"/>
      <c r="J236" s="475"/>
      <c r="K236" s="476"/>
      <c r="L236" s="480"/>
      <c r="M236" s="481"/>
      <c r="N236" s="481"/>
      <c r="O236" s="482"/>
      <c r="P236" s="526" t="s">
        <v>138</v>
      </c>
      <c r="Q236" s="527"/>
      <c r="R236" s="528"/>
      <c r="S236" s="242" t="str">
        <f>IF(S235="","",VLOOKUP(S235,'シフト記号表（勤務時間帯）'!$C$6:$K$35,9,FALSE))</f>
        <v/>
      </c>
      <c r="T236" s="243" t="str">
        <f>IF(T235="","",VLOOKUP(T235,'シフト記号表（勤務時間帯）'!$C$6:$K$35,9,FALSE))</f>
        <v/>
      </c>
      <c r="U236" s="243" t="str">
        <f>IF(U235="","",VLOOKUP(U235,'シフト記号表（勤務時間帯）'!$C$6:$K$35,9,FALSE))</f>
        <v/>
      </c>
      <c r="V236" s="243" t="str">
        <f>IF(V235="","",VLOOKUP(V235,'シフト記号表（勤務時間帯）'!$C$6:$K$35,9,FALSE))</f>
        <v/>
      </c>
      <c r="W236" s="243" t="str">
        <f>IF(W235="","",VLOOKUP(W235,'シフト記号表（勤務時間帯）'!$C$6:$K$35,9,FALSE))</f>
        <v/>
      </c>
      <c r="X236" s="243" t="str">
        <f>IF(X235="","",VLOOKUP(X235,'シフト記号表（勤務時間帯）'!$C$6:$K$35,9,FALSE))</f>
        <v/>
      </c>
      <c r="Y236" s="244" t="str">
        <f>IF(Y235="","",VLOOKUP(Y235,'シフト記号表（勤務時間帯）'!$C$6:$K$35,9,FALSE))</f>
        <v/>
      </c>
      <c r="Z236" s="242" t="str">
        <f>IF(Z235="","",VLOOKUP(Z235,'シフト記号表（勤務時間帯）'!$C$6:$K$35,9,FALSE))</f>
        <v/>
      </c>
      <c r="AA236" s="243" t="str">
        <f>IF(AA235="","",VLOOKUP(AA235,'シフト記号表（勤務時間帯）'!$C$6:$K$35,9,FALSE))</f>
        <v/>
      </c>
      <c r="AB236" s="243" t="str">
        <f>IF(AB235="","",VLOOKUP(AB235,'シフト記号表（勤務時間帯）'!$C$6:$K$35,9,FALSE))</f>
        <v/>
      </c>
      <c r="AC236" s="243" t="str">
        <f>IF(AC235="","",VLOOKUP(AC235,'シフト記号表（勤務時間帯）'!$C$6:$K$35,9,FALSE))</f>
        <v/>
      </c>
      <c r="AD236" s="243" t="str">
        <f>IF(AD235="","",VLOOKUP(AD235,'シフト記号表（勤務時間帯）'!$C$6:$K$35,9,FALSE))</f>
        <v/>
      </c>
      <c r="AE236" s="243" t="str">
        <f>IF(AE235="","",VLOOKUP(AE235,'シフト記号表（勤務時間帯）'!$C$6:$K$35,9,FALSE))</f>
        <v/>
      </c>
      <c r="AF236" s="244" t="str">
        <f>IF(AF235="","",VLOOKUP(AF235,'シフト記号表（勤務時間帯）'!$C$6:$K$35,9,FALSE))</f>
        <v/>
      </c>
      <c r="AG236" s="242" t="str">
        <f>IF(AG235="","",VLOOKUP(AG235,'シフト記号表（勤務時間帯）'!$C$6:$K$35,9,FALSE))</f>
        <v/>
      </c>
      <c r="AH236" s="243" t="str">
        <f>IF(AH235="","",VLOOKUP(AH235,'シフト記号表（勤務時間帯）'!$C$6:$K$35,9,FALSE))</f>
        <v/>
      </c>
      <c r="AI236" s="243" t="str">
        <f>IF(AI235="","",VLOOKUP(AI235,'シフト記号表（勤務時間帯）'!$C$6:$K$35,9,FALSE))</f>
        <v/>
      </c>
      <c r="AJ236" s="243" t="str">
        <f>IF(AJ235="","",VLOOKUP(AJ235,'シフト記号表（勤務時間帯）'!$C$6:$K$35,9,FALSE))</f>
        <v/>
      </c>
      <c r="AK236" s="243" t="str">
        <f>IF(AK235="","",VLOOKUP(AK235,'シフト記号表（勤務時間帯）'!$C$6:$K$35,9,FALSE))</f>
        <v/>
      </c>
      <c r="AL236" s="243" t="str">
        <f>IF(AL235="","",VLOOKUP(AL235,'シフト記号表（勤務時間帯）'!$C$6:$K$35,9,FALSE))</f>
        <v/>
      </c>
      <c r="AM236" s="244" t="str">
        <f>IF(AM235="","",VLOOKUP(AM235,'シフト記号表（勤務時間帯）'!$C$6:$K$35,9,FALSE))</f>
        <v/>
      </c>
      <c r="AN236" s="242" t="str">
        <f>IF(AN235="","",VLOOKUP(AN235,'シフト記号表（勤務時間帯）'!$C$6:$K$35,9,FALSE))</f>
        <v/>
      </c>
      <c r="AO236" s="243" t="str">
        <f>IF(AO235="","",VLOOKUP(AO235,'シフト記号表（勤務時間帯）'!$C$6:$K$35,9,FALSE))</f>
        <v/>
      </c>
      <c r="AP236" s="243" t="str">
        <f>IF(AP235="","",VLOOKUP(AP235,'シフト記号表（勤務時間帯）'!$C$6:$K$35,9,FALSE))</f>
        <v/>
      </c>
      <c r="AQ236" s="243" t="str">
        <f>IF(AQ235="","",VLOOKUP(AQ235,'シフト記号表（勤務時間帯）'!$C$6:$K$35,9,FALSE))</f>
        <v/>
      </c>
      <c r="AR236" s="243" t="str">
        <f>IF(AR235="","",VLOOKUP(AR235,'シフト記号表（勤務時間帯）'!$C$6:$K$35,9,FALSE))</f>
        <v/>
      </c>
      <c r="AS236" s="243" t="str">
        <f>IF(AS235="","",VLOOKUP(AS235,'シフト記号表（勤務時間帯）'!$C$6:$K$35,9,FALSE))</f>
        <v/>
      </c>
      <c r="AT236" s="244" t="str">
        <f>IF(AT235="","",VLOOKUP(AT235,'シフト記号表（勤務時間帯）'!$C$6:$K$35,9,FALSE))</f>
        <v/>
      </c>
      <c r="AU236" s="242" t="str">
        <f>IF(AU235="","",VLOOKUP(AU235,'シフト記号表（勤務時間帯）'!$C$6:$K$35,9,FALSE))</f>
        <v/>
      </c>
      <c r="AV236" s="243" t="str">
        <f>IF(AV235="","",VLOOKUP(AV235,'シフト記号表（勤務時間帯）'!$C$6:$K$35,9,FALSE))</f>
        <v/>
      </c>
      <c r="AW236" s="243" t="str">
        <f>IF(AW235="","",VLOOKUP(AW235,'シフト記号表（勤務時間帯）'!$C$6:$K$35,9,FALSE))</f>
        <v/>
      </c>
      <c r="AX236" s="529">
        <f>IF($BB$3="４週",SUM(S236:AT236),IF($BB$3="暦月",SUM(S236:AW236),""))</f>
        <v>0</v>
      </c>
      <c r="AY236" s="530"/>
      <c r="AZ236" s="531">
        <f>IF($BB$3="４週",AX236/4,IF($BB$3="暦月",'通所型サービス（100名）'!AX236/('通所型サービス（100名）'!$BB$8/7),""))</f>
        <v>0</v>
      </c>
      <c r="BA236" s="532"/>
      <c r="BB236" s="580"/>
      <c r="BC236" s="481"/>
      <c r="BD236" s="481"/>
      <c r="BE236" s="481"/>
      <c r="BF236" s="482"/>
    </row>
    <row r="237" spans="2:58" ht="20.25" customHeight="1">
      <c r="B237" s="459"/>
      <c r="C237" s="546"/>
      <c r="D237" s="547"/>
      <c r="E237" s="548"/>
      <c r="F237" s="295">
        <f>C235</f>
        <v>0</v>
      </c>
      <c r="G237" s="550"/>
      <c r="H237" s="474"/>
      <c r="I237" s="475"/>
      <c r="J237" s="475"/>
      <c r="K237" s="476"/>
      <c r="L237" s="555"/>
      <c r="M237" s="556"/>
      <c r="N237" s="556"/>
      <c r="O237" s="557"/>
      <c r="P237" s="533" t="s">
        <v>139</v>
      </c>
      <c r="Q237" s="534"/>
      <c r="R237" s="535"/>
      <c r="S237" s="246" t="str">
        <f>IF(S235="","",VLOOKUP(S235,'シフト記号表（勤務時間帯）'!$C$6:$U$35,19,FALSE))</f>
        <v/>
      </c>
      <c r="T237" s="247" t="str">
        <f>IF(T235="","",VLOOKUP(T235,'シフト記号表（勤務時間帯）'!$C$6:$U$35,19,FALSE))</f>
        <v/>
      </c>
      <c r="U237" s="247" t="str">
        <f>IF(U235="","",VLOOKUP(U235,'シフト記号表（勤務時間帯）'!$C$6:$U$35,19,FALSE))</f>
        <v/>
      </c>
      <c r="V237" s="247" t="str">
        <f>IF(V235="","",VLOOKUP(V235,'シフト記号表（勤務時間帯）'!$C$6:$U$35,19,FALSE))</f>
        <v/>
      </c>
      <c r="W237" s="247" t="str">
        <f>IF(W235="","",VLOOKUP(W235,'シフト記号表（勤務時間帯）'!$C$6:$U$35,19,FALSE))</f>
        <v/>
      </c>
      <c r="X237" s="247" t="str">
        <f>IF(X235="","",VLOOKUP(X235,'シフト記号表（勤務時間帯）'!$C$6:$U$35,19,FALSE))</f>
        <v/>
      </c>
      <c r="Y237" s="248" t="str">
        <f>IF(Y235="","",VLOOKUP(Y235,'シフト記号表（勤務時間帯）'!$C$6:$U$35,19,FALSE))</f>
        <v/>
      </c>
      <c r="Z237" s="246" t="str">
        <f>IF(Z235="","",VLOOKUP(Z235,'シフト記号表（勤務時間帯）'!$C$6:$U$35,19,FALSE))</f>
        <v/>
      </c>
      <c r="AA237" s="247" t="str">
        <f>IF(AA235="","",VLOOKUP(AA235,'シフト記号表（勤務時間帯）'!$C$6:$U$35,19,FALSE))</f>
        <v/>
      </c>
      <c r="AB237" s="247" t="str">
        <f>IF(AB235="","",VLOOKUP(AB235,'シフト記号表（勤務時間帯）'!$C$6:$U$35,19,FALSE))</f>
        <v/>
      </c>
      <c r="AC237" s="247" t="str">
        <f>IF(AC235="","",VLOOKUP(AC235,'シフト記号表（勤務時間帯）'!$C$6:$U$35,19,FALSE))</f>
        <v/>
      </c>
      <c r="AD237" s="247" t="str">
        <f>IF(AD235="","",VLOOKUP(AD235,'シフト記号表（勤務時間帯）'!$C$6:$U$35,19,FALSE))</f>
        <v/>
      </c>
      <c r="AE237" s="247" t="str">
        <f>IF(AE235="","",VLOOKUP(AE235,'シフト記号表（勤務時間帯）'!$C$6:$U$35,19,FALSE))</f>
        <v/>
      </c>
      <c r="AF237" s="248" t="str">
        <f>IF(AF235="","",VLOOKUP(AF235,'シフト記号表（勤務時間帯）'!$C$6:$U$35,19,FALSE))</f>
        <v/>
      </c>
      <c r="AG237" s="246" t="str">
        <f>IF(AG235="","",VLOOKUP(AG235,'シフト記号表（勤務時間帯）'!$C$6:$U$35,19,FALSE))</f>
        <v/>
      </c>
      <c r="AH237" s="247" t="str">
        <f>IF(AH235="","",VLOOKUP(AH235,'シフト記号表（勤務時間帯）'!$C$6:$U$35,19,FALSE))</f>
        <v/>
      </c>
      <c r="AI237" s="247" t="str">
        <f>IF(AI235="","",VLOOKUP(AI235,'シフト記号表（勤務時間帯）'!$C$6:$U$35,19,FALSE))</f>
        <v/>
      </c>
      <c r="AJ237" s="247" t="str">
        <f>IF(AJ235="","",VLOOKUP(AJ235,'シフト記号表（勤務時間帯）'!$C$6:$U$35,19,FALSE))</f>
        <v/>
      </c>
      <c r="AK237" s="247" t="str">
        <f>IF(AK235="","",VLOOKUP(AK235,'シフト記号表（勤務時間帯）'!$C$6:$U$35,19,FALSE))</f>
        <v/>
      </c>
      <c r="AL237" s="247" t="str">
        <f>IF(AL235="","",VLOOKUP(AL235,'シフト記号表（勤務時間帯）'!$C$6:$U$35,19,FALSE))</f>
        <v/>
      </c>
      <c r="AM237" s="248" t="str">
        <f>IF(AM235="","",VLOOKUP(AM235,'シフト記号表（勤務時間帯）'!$C$6:$U$35,19,FALSE))</f>
        <v/>
      </c>
      <c r="AN237" s="246" t="str">
        <f>IF(AN235="","",VLOOKUP(AN235,'シフト記号表（勤務時間帯）'!$C$6:$U$35,19,FALSE))</f>
        <v/>
      </c>
      <c r="AO237" s="247" t="str">
        <f>IF(AO235="","",VLOOKUP(AO235,'シフト記号表（勤務時間帯）'!$C$6:$U$35,19,FALSE))</f>
        <v/>
      </c>
      <c r="AP237" s="247" t="str">
        <f>IF(AP235="","",VLOOKUP(AP235,'シフト記号表（勤務時間帯）'!$C$6:$U$35,19,FALSE))</f>
        <v/>
      </c>
      <c r="AQ237" s="247" t="str">
        <f>IF(AQ235="","",VLOOKUP(AQ235,'シフト記号表（勤務時間帯）'!$C$6:$U$35,19,FALSE))</f>
        <v/>
      </c>
      <c r="AR237" s="247" t="str">
        <f>IF(AR235="","",VLOOKUP(AR235,'シフト記号表（勤務時間帯）'!$C$6:$U$35,19,FALSE))</f>
        <v/>
      </c>
      <c r="AS237" s="247" t="str">
        <f>IF(AS235="","",VLOOKUP(AS235,'シフト記号表（勤務時間帯）'!$C$6:$U$35,19,FALSE))</f>
        <v/>
      </c>
      <c r="AT237" s="248" t="str">
        <f>IF(AT235="","",VLOOKUP(AT235,'シフト記号表（勤務時間帯）'!$C$6:$U$35,19,FALSE))</f>
        <v/>
      </c>
      <c r="AU237" s="246" t="str">
        <f>IF(AU235="","",VLOOKUP(AU235,'シフト記号表（勤務時間帯）'!$C$6:$U$35,19,FALSE))</f>
        <v/>
      </c>
      <c r="AV237" s="247" t="str">
        <f>IF(AV235="","",VLOOKUP(AV235,'シフト記号表（勤務時間帯）'!$C$6:$U$35,19,FALSE))</f>
        <v/>
      </c>
      <c r="AW237" s="247" t="str">
        <f>IF(AW235="","",VLOOKUP(AW235,'シフト記号表（勤務時間帯）'!$C$6:$U$35,19,FALSE))</f>
        <v/>
      </c>
      <c r="AX237" s="536">
        <f>IF($BB$3="４週",SUM(S237:AT237),IF($BB$3="暦月",SUM(S237:AW237),""))</f>
        <v>0</v>
      </c>
      <c r="AY237" s="537"/>
      <c r="AZ237" s="538">
        <f>IF($BB$3="４週",AX237/4,IF($BB$3="暦月",'通所型サービス（100名）'!AX237/('通所型サービス（100名）'!$BB$8/7),""))</f>
        <v>0</v>
      </c>
      <c r="BA237" s="539"/>
      <c r="BB237" s="581"/>
      <c r="BC237" s="556"/>
      <c r="BD237" s="556"/>
      <c r="BE237" s="556"/>
      <c r="BF237" s="557"/>
    </row>
    <row r="238" spans="2:58" ht="20.25" customHeight="1">
      <c r="B238" s="459">
        <f>B235+1</f>
        <v>73</v>
      </c>
      <c r="C238" s="540"/>
      <c r="D238" s="541"/>
      <c r="E238" s="542"/>
      <c r="F238" s="249"/>
      <c r="G238" s="549"/>
      <c r="H238" s="551"/>
      <c r="I238" s="475"/>
      <c r="J238" s="475"/>
      <c r="K238" s="476"/>
      <c r="L238" s="552"/>
      <c r="M238" s="553"/>
      <c r="N238" s="553"/>
      <c r="O238" s="554"/>
      <c r="P238" s="558" t="s">
        <v>137</v>
      </c>
      <c r="Q238" s="559"/>
      <c r="R238" s="560"/>
      <c r="S238" s="292"/>
      <c r="T238" s="293"/>
      <c r="U238" s="293"/>
      <c r="V238" s="293"/>
      <c r="W238" s="293"/>
      <c r="X238" s="293"/>
      <c r="Y238" s="294"/>
      <c r="Z238" s="292"/>
      <c r="AA238" s="293"/>
      <c r="AB238" s="293"/>
      <c r="AC238" s="293"/>
      <c r="AD238" s="293"/>
      <c r="AE238" s="293"/>
      <c r="AF238" s="294"/>
      <c r="AG238" s="292"/>
      <c r="AH238" s="293"/>
      <c r="AI238" s="293"/>
      <c r="AJ238" s="293"/>
      <c r="AK238" s="293"/>
      <c r="AL238" s="293"/>
      <c r="AM238" s="294"/>
      <c r="AN238" s="292"/>
      <c r="AO238" s="293"/>
      <c r="AP238" s="293"/>
      <c r="AQ238" s="293"/>
      <c r="AR238" s="293"/>
      <c r="AS238" s="293"/>
      <c r="AT238" s="294"/>
      <c r="AU238" s="292"/>
      <c r="AV238" s="293"/>
      <c r="AW238" s="293"/>
      <c r="AX238" s="624"/>
      <c r="AY238" s="625"/>
      <c r="AZ238" s="626"/>
      <c r="BA238" s="627"/>
      <c r="BB238" s="579"/>
      <c r="BC238" s="553"/>
      <c r="BD238" s="553"/>
      <c r="BE238" s="553"/>
      <c r="BF238" s="554"/>
    </row>
    <row r="239" spans="2:58" ht="20.25" customHeight="1">
      <c r="B239" s="459"/>
      <c r="C239" s="543"/>
      <c r="D239" s="544"/>
      <c r="E239" s="545"/>
      <c r="F239" s="241"/>
      <c r="G239" s="470"/>
      <c r="H239" s="474"/>
      <c r="I239" s="475"/>
      <c r="J239" s="475"/>
      <c r="K239" s="476"/>
      <c r="L239" s="480"/>
      <c r="M239" s="481"/>
      <c r="N239" s="481"/>
      <c r="O239" s="482"/>
      <c r="P239" s="526" t="s">
        <v>138</v>
      </c>
      <c r="Q239" s="527"/>
      <c r="R239" s="528"/>
      <c r="S239" s="242" t="str">
        <f>IF(S238="","",VLOOKUP(S238,'シフト記号表（勤務時間帯）'!$C$6:$K$35,9,FALSE))</f>
        <v/>
      </c>
      <c r="T239" s="243" t="str">
        <f>IF(T238="","",VLOOKUP(T238,'シフト記号表（勤務時間帯）'!$C$6:$K$35,9,FALSE))</f>
        <v/>
      </c>
      <c r="U239" s="243" t="str">
        <f>IF(U238="","",VLOOKUP(U238,'シフト記号表（勤務時間帯）'!$C$6:$K$35,9,FALSE))</f>
        <v/>
      </c>
      <c r="V239" s="243" t="str">
        <f>IF(V238="","",VLOOKUP(V238,'シフト記号表（勤務時間帯）'!$C$6:$K$35,9,FALSE))</f>
        <v/>
      </c>
      <c r="W239" s="243" t="str">
        <f>IF(W238="","",VLOOKUP(W238,'シフト記号表（勤務時間帯）'!$C$6:$K$35,9,FALSE))</f>
        <v/>
      </c>
      <c r="X239" s="243" t="str">
        <f>IF(X238="","",VLOOKUP(X238,'シフト記号表（勤務時間帯）'!$C$6:$K$35,9,FALSE))</f>
        <v/>
      </c>
      <c r="Y239" s="244" t="str">
        <f>IF(Y238="","",VLOOKUP(Y238,'シフト記号表（勤務時間帯）'!$C$6:$K$35,9,FALSE))</f>
        <v/>
      </c>
      <c r="Z239" s="242" t="str">
        <f>IF(Z238="","",VLOOKUP(Z238,'シフト記号表（勤務時間帯）'!$C$6:$K$35,9,FALSE))</f>
        <v/>
      </c>
      <c r="AA239" s="243" t="str">
        <f>IF(AA238="","",VLOOKUP(AA238,'シフト記号表（勤務時間帯）'!$C$6:$K$35,9,FALSE))</f>
        <v/>
      </c>
      <c r="AB239" s="243" t="str">
        <f>IF(AB238="","",VLOOKUP(AB238,'シフト記号表（勤務時間帯）'!$C$6:$K$35,9,FALSE))</f>
        <v/>
      </c>
      <c r="AC239" s="243" t="str">
        <f>IF(AC238="","",VLOOKUP(AC238,'シフト記号表（勤務時間帯）'!$C$6:$K$35,9,FALSE))</f>
        <v/>
      </c>
      <c r="AD239" s="243" t="str">
        <f>IF(AD238="","",VLOOKUP(AD238,'シフト記号表（勤務時間帯）'!$C$6:$K$35,9,FALSE))</f>
        <v/>
      </c>
      <c r="AE239" s="243" t="str">
        <f>IF(AE238="","",VLOOKUP(AE238,'シフト記号表（勤務時間帯）'!$C$6:$K$35,9,FALSE))</f>
        <v/>
      </c>
      <c r="AF239" s="244" t="str">
        <f>IF(AF238="","",VLOOKUP(AF238,'シフト記号表（勤務時間帯）'!$C$6:$K$35,9,FALSE))</f>
        <v/>
      </c>
      <c r="AG239" s="242" t="str">
        <f>IF(AG238="","",VLOOKUP(AG238,'シフト記号表（勤務時間帯）'!$C$6:$K$35,9,FALSE))</f>
        <v/>
      </c>
      <c r="AH239" s="243" t="str">
        <f>IF(AH238="","",VLOOKUP(AH238,'シフト記号表（勤務時間帯）'!$C$6:$K$35,9,FALSE))</f>
        <v/>
      </c>
      <c r="AI239" s="243" t="str">
        <f>IF(AI238="","",VLOOKUP(AI238,'シフト記号表（勤務時間帯）'!$C$6:$K$35,9,FALSE))</f>
        <v/>
      </c>
      <c r="AJ239" s="243" t="str">
        <f>IF(AJ238="","",VLOOKUP(AJ238,'シフト記号表（勤務時間帯）'!$C$6:$K$35,9,FALSE))</f>
        <v/>
      </c>
      <c r="AK239" s="243" t="str">
        <f>IF(AK238="","",VLOOKUP(AK238,'シフト記号表（勤務時間帯）'!$C$6:$K$35,9,FALSE))</f>
        <v/>
      </c>
      <c r="AL239" s="243" t="str">
        <f>IF(AL238="","",VLOOKUP(AL238,'シフト記号表（勤務時間帯）'!$C$6:$K$35,9,FALSE))</f>
        <v/>
      </c>
      <c r="AM239" s="244" t="str">
        <f>IF(AM238="","",VLOOKUP(AM238,'シフト記号表（勤務時間帯）'!$C$6:$K$35,9,FALSE))</f>
        <v/>
      </c>
      <c r="AN239" s="242" t="str">
        <f>IF(AN238="","",VLOOKUP(AN238,'シフト記号表（勤務時間帯）'!$C$6:$K$35,9,FALSE))</f>
        <v/>
      </c>
      <c r="AO239" s="243" t="str">
        <f>IF(AO238="","",VLOOKUP(AO238,'シフト記号表（勤務時間帯）'!$C$6:$K$35,9,FALSE))</f>
        <v/>
      </c>
      <c r="AP239" s="243" t="str">
        <f>IF(AP238="","",VLOOKUP(AP238,'シフト記号表（勤務時間帯）'!$C$6:$K$35,9,FALSE))</f>
        <v/>
      </c>
      <c r="AQ239" s="243" t="str">
        <f>IF(AQ238="","",VLOOKUP(AQ238,'シフト記号表（勤務時間帯）'!$C$6:$K$35,9,FALSE))</f>
        <v/>
      </c>
      <c r="AR239" s="243" t="str">
        <f>IF(AR238="","",VLOOKUP(AR238,'シフト記号表（勤務時間帯）'!$C$6:$K$35,9,FALSE))</f>
        <v/>
      </c>
      <c r="AS239" s="243" t="str">
        <f>IF(AS238="","",VLOOKUP(AS238,'シフト記号表（勤務時間帯）'!$C$6:$K$35,9,FALSE))</f>
        <v/>
      </c>
      <c r="AT239" s="244" t="str">
        <f>IF(AT238="","",VLOOKUP(AT238,'シフト記号表（勤務時間帯）'!$C$6:$K$35,9,FALSE))</f>
        <v/>
      </c>
      <c r="AU239" s="242" t="str">
        <f>IF(AU238="","",VLOOKUP(AU238,'シフト記号表（勤務時間帯）'!$C$6:$K$35,9,FALSE))</f>
        <v/>
      </c>
      <c r="AV239" s="243" t="str">
        <f>IF(AV238="","",VLOOKUP(AV238,'シフト記号表（勤務時間帯）'!$C$6:$K$35,9,FALSE))</f>
        <v/>
      </c>
      <c r="AW239" s="243" t="str">
        <f>IF(AW238="","",VLOOKUP(AW238,'シフト記号表（勤務時間帯）'!$C$6:$K$35,9,FALSE))</f>
        <v/>
      </c>
      <c r="AX239" s="529">
        <f>IF($BB$3="４週",SUM(S239:AT239),IF($BB$3="暦月",SUM(S239:AW239),""))</f>
        <v>0</v>
      </c>
      <c r="AY239" s="530"/>
      <c r="AZ239" s="531">
        <f>IF($BB$3="４週",AX239/4,IF($BB$3="暦月",'通所型サービス（100名）'!AX239/('通所型サービス（100名）'!$BB$8/7),""))</f>
        <v>0</v>
      </c>
      <c r="BA239" s="532"/>
      <c r="BB239" s="580"/>
      <c r="BC239" s="481"/>
      <c r="BD239" s="481"/>
      <c r="BE239" s="481"/>
      <c r="BF239" s="482"/>
    </row>
    <row r="240" spans="2:58" ht="20.25" customHeight="1">
      <c r="B240" s="459"/>
      <c r="C240" s="546"/>
      <c r="D240" s="547"/>
      <c r="E240" s="548"/>
      <c r="F240" s="295">
        <f>C238</f>
        <v>0</v>
      </c>
      <c r="G240" s="550"/>
      <c r="H240" s="474"/>
      <c r="I240" s="475"/>
      <c r="J240" s="475"/>
      <c r="K240" s="476"/>
      <c r="L240" s="555"/>
      <c r="M240" s="556"/>
      <c r="N240" s="556"/>
      <c r="O240" s="557"/>
      <c r="P240" s="533" t="s">
        <v>139</v>
      </c>
      <c r="Q240" s="534"/>
      <c r="R240" s="535"/>
      <c r="S240" s="246" t="str">
        <f>IF(S238="","",VLOOKUP(S238,'シフト記号表（勤務時間帯）'!$C$6:$U$35,19,FALSE))</f>
        <v/>
      </c>
      <c r="T240" s="247" t="str">
        <f>IF(T238="","",VLOOKUP(T238,'シフト記号表（勤務時間帯）'!$C$6:$U$35,19,FALSE))</f>
        <v/>
      </c>
      <c r="U240" s="247" t="str">
        <f>IF(U238="","",VLOOKUP(U238,'シフト記号表（勤務時間帯）'!$C$6:$U$35,19,FALSE))</f>
        <v/>
      </c>
      <c r="V240" s="247" t="str">
        <f>IF(V238="","",VLOOKUP(V238,'シフト記号表（勤務時間帯）'!$C$6:$U$35,19,FALSE))</f>
        <v/>
      </c>
      <c r="W240" s="247" t="str">
        <f>IF(W238="","",VLOOKUP(W238,'シフト記号表（勤務時間帯）'!$C$6:$U$35,19,FALSE))</f>
        <v/>
      </c>
      <c r="X240" s="247" t="str">
        <f>IF(X238="","",VLOOKUP(X238,'シフト記号表（勤務時間帯）'!$C$6:$U$35,19,FALSE))</f>
        <v/>
      </c>
      <c r="Y240" s="248" t="str">
        <f>IF(Y238="","",VLOOKUP(Y238,'シフト記号表（勤務時間帯）'!$C$6:$U$35,19,FALSE))</f>
        <v/>
      </c>
      <c r="Z240" s="246" t="str">
        <f>IF(Z238="","",VLOOKUP(Z238,'シフト記号表（勤務時間帯）'!$C$6:$U$35,19,FALSE))</f>
        <v/>
      </c>
      <c r="AA240" s="247" t="str">
        <f>IF(AA238="","",VLOOKUP(AA238,'シフト記号表（勤務時間帯）'!$C$6:$U$35,19,FALSE))</f>
        <v/>
      </c>
      <c r="AB240" s="247" t="str">
        <f>IF(AB238="","",VLOOKUP(AB238,'シフト記号表（勤務時間帯）'!$C$6:$U$35,19,FALSE))</f>
        <v/>
      </c>
      <c r="AC240" s="247" t="str">
        <f>IF(AC238="","",VLOOKUP(AC238,'シフト記号表（勤務時間帯）'!$C$6:$U$35,19,FALSE))</f>
        <v/>
      </c>
      <c r="AD240" s="247" t="str">
        <f>IF(AD238="","",VLOOKUP(AD238,'シフト記号表（勤務時間帯）'!$C$6:$U$35,19,FALSE))</f>
        <v/>
      </c>
      <c r="AE240" s="247" t="str">
        <f>IF(AE238="","",VLOOKUP(AE238,'シフト記号表（勤務時間帯）'!$C$6:$U$35,19,FALSE))</f>
        <v/>
      </c>
      <c r="AF240" s="248" t="str">
        <f>IF(AF238="","",VLOOKUP(AF238,'シフト記号表（勤務時間帯）'!$C$6:$U$35,19,FALSE))</f>
        <v/>
      </c>
      <c r="AG240" s="246" t="str">
        <f>IF(AG238="","",VLOOKUP(AG238,'シフト記号表（勤務時間帯）'!$C$6:$U$35,19,FALSE))</f>
        <v/>
      </c>
      <c r="AH240" s="247" t="str">
        <f>IF(AH238="","",VLOOKUP(AH238,'シフト記号表（勤務時間帯）'!$C$6:$U$35,19,FALSE))</f>
        <v/>
      </c>
      <c r="AI240" s="247" t="str">
        <f>IF(AI238="","",VLOOKUP(AI238,'シフト記号表（勤務時間帯）'!$C$6:$U$35,19,FALSE))</f>
        <v/>
      </c>
      <c r="AJ240" s="247" t="str">
        <f>IF(AJ238="","",VLOOKUP(AJ238,'シフト記号表（勤務時間帯）'!$C$6:$U$35,19,FALSE))</f>
        <v/>
      </c>
      <c r="AK240" s="247" t="str">
        <f>IF(AK238="","",VLOOKUP(AK238,'シフト記号表（勤務時間帯）'!$C$6:$U$35,19,FALSE))</f>
        <v/>
      </c>
      <c r="AL240" s="247" t="str">
        <f>IF(AL238="","",VLOOKUP(AL238,'シフト記号表（勤務時間帯）'!$C$6:$U$35,19,FALSE))</f>
        <v/>
      </c>
      <c r="AM240" s="248" t="str">
        <f>IF(AM238="","",VLOOKUP(AM238,'シフト記号表（勤務時間帯）'!$C$6:$U$35,19,FALSE))</f>
        <v/>
      </c>
      <c r="AN240" s="246" t="str">
        <f>IF(AN238="","",VLOOKUP(AN238,'シフト記号表（勤務時間帯）'!$C$6:$U$35,19,FALSE))</f>
        <v/>
      </c>
      <c r="AO240" s="247" t="str">
        <f>IF(AO238="","",VLOOKUP(AO238,'シフト記号表（勤務時間帯）'!$C$6:$U$35,19,FALSE))</f>
        <v/>
      </c>
      <c r="AP240" s="247" t="str">
        <f>IF(AP238="","",VLOOKUP(AP238,'シフト記号表（勤務時間帯）'!$C$6:$U$35,19,FALSE))</f>
        <v/>
      </c>
      <c r="AQ240" s="247" t="str">
        <f>IF(AQ238="","",VLOOKUP(AQ238,'シフト記号表（勤務時間帯）'!$C$6:$U$35,19,FALSE))</f>
        <v/>
      </c>
      <c r="AR240" s="247" t="str">
        <f>IF(AR238="","",VLOOKUP(AR238,'シフト記号表（勤務時間帯）'!$C$6:$U$35,19,FALSE))</f>
        <v/>
      </c>
      <c r="AS240" s="247" t="str">
        <f>IF(AS238="","",VLOOKUP(AS238,'シフト記号表（勤務時間帯）'!$C$6:$U$35,19,FALSE))</f>
        <v/>
      </c>
      <c r="AT240" s="248" t="str">
        <f>IF(AT238="","",VLOOKUP(AT238,'シフト記号表（勤務時間帯）'!$C$6:$U$35,19,FALSE))</f>
        <v/>
      </c>
      <c r="AU240" s="246" t="str">
        <f>IF(AU238="","",VLOOKUP(AU238,'シフト記号表（勤務時間帯）'!$C$6:$U$35,19,FALSE))</f>
        <v/>
      </c>
      <c r="AV240" s="247" t="str">
        <f>IF(AV238="","",VLOOKUP(AV238,'シフト記号表（勤務時間帯）'!$C$6:$U$35,19,FALSE))</f>
        <v/>
      </c>
      <c r="AW240" s="247" t="str">
        <f>IF(AW238="","",VLOOKUP(AW238,'シフト記号表（勤務時間帯）'!$C$6:$U$35,19,FALSE))</f>
        <v/>
      </c>
      <c r="AX240" s="536">
        <f>IF($BB$3="４週",SUM(S240:AT240),IF($BB$3="暦月",SUM(S240:AW240),""))</f>
        <v>0</v>
      </c>
      <c r="AY240" s="537"/>
      <c r="AZ240" s="538">
        <f>IF($BB$3="４週",AX240/4,IF($BB$3="暦月",'通所型サービス（100名）'!AX240/('通所型サービス（100名）'!$BB$8/7),""))</f>
        <v>0</v>
      </c>
      <c r="BA240" s="539"/>
      <c r="BB240" s="581"/>
      <c r="BC240" s="556"/>
      <c r="BD240" s="556"/>
      <c r="BE240" s="556"/>
      <c r="BF240" s="557"/>
    </row>
    <row r="241" spans="2:58" ht="20.25" customHeight="1">
      <c r="B241" s="459">
        <f>B238+1</f>
        <v>74</v>
      </c>
      <c r="C241" s="540"/>
      <c r="D241" s="541"/>
      <c r="E241" s="542"/>
      <c r="F241" s="249"/>
      <c r="G241" s="549"/>
      <c r="H241" s="551"/>
      <c r="I241" s="475"/>
      <c r="J241" s="475"/>
      <c r="K241" s="476"/>
      <c r="L241" s="552"/>
      <c r="M241" s="553"/>
      <c r="N241" s="553"/>
      <c r="O241" s="554"/>
      <c r="P241" s="558" t="s">
        <v>137</v>
      </c>
      <c r="Q241" s="559"/>
      <c r="R241" s="560"/>
      <c r="S241" s="292"/>
      <c r="T241" s="293"/>
      <c r="U241" s="293"/>
      <c r="V241" s="293"/>
      <c r="W241" s="293"/>
      <c r="X241" s="293"/>
      <c r="Y241" s="294"/>
      <c r="Z241" s="292"/>
      <c r="AA241" s="293"/>
      <c r="AB241" s="293"/>
      <c r="AC241" s="293"/>
      <c r="AD241" s="293"/>
      <c r="AE241" s="293"/>
      <c r="AF241" s="294"/>
      <c r="AG241" s="292"/>
      <c r="AH241" s="293"/>
      <c r="AI241" s="293"/>
      <c r="AJ241" s="293"/>
      <c r="AK241" s="293"/>
      <c r="AL241" s="293"/>
      <c r="AM241" s="294"/>
      <c r="AN241" s="292"/>
      <c r="AO241" s="293"/>
      <c r="AP241" s="293"/>
      <c r="AQ241" s="293"/>
      <c r="AR241" s="293"/>
      <c r="AS241" s="293"/>
      <c r="AT241" s="294"/>
      <c r="AU241" s="292"/>
      <c r="AV241" s="293"/>
      <c r="AW241" s="293"/>
      <c r="AX241" s="624"/>
      <c r="AY241" s="625"/>
      <c r="AZ241" s="626"/>
      <c r="BA241" s="627"/>
      <c r="BB241" s="579"/>
      <c r="BC241" s="553"/>
      <c r="BD241" s="553"/>
      <c r="BE241" s="553"/>
      <c r="BF241" s="554"/>
    </row>
    <row r="242" spans="2:58" ht="20.25" customHeight="1">
      <c r="B242" s="459"/>
      <c r="C242" s="543"/>
      <c r="D242" s="544"/>
      <c r="E242" s="545"/>
      <c r="F242" s="241"/>
      <c r="G242" s="470"/>
      <c r="H242" s="474"/>
      <c r="I242" s="475"/>
      <c r="J242" s="475"/>
      <c r="K242" s="476"/>
      <c r="L242" s="480"/>
      <c r="M242" s="481"/>
      <c r="N242" s="481"/>
      <c r="O242" s="482"/>
      <c r="P242" s="526" t="s">
        <v>138</v>
      </c>
      <c r="Q242" s="527"/>
      <c r="R242" s="528"/>
      <c r="S242" s="242" t="str">
        <f>IF(S241="","",VLOOKUP(S241,'シフト記号表（勤務時間帯）'!$C$6:$K$35,9,FALSE))</f>
        <v/>
      </c>
      <c r="T242" s="243" t="str">
        <f>IF(T241="","",VLOOKUP(T241,'シフト記号表（勤務時間帯）'!$C$6:$K$35,9,FALSE))</f>
        <v/>
      </c>
      <c r="U242" s="243" t="str">
        <f>IF(U241="","",VLOOKUP(U241,'シフト記号表（勤務時間帯）'!$C$6:$K$35,9,FALSE))</f>
        <v/>
      </c>
      <c r="V242" s="243" t="str">
        <f>IF(V241="","",VLOOKUP(V241,'シフト記号表（勤務時間帯）'!$C$6:$K$35,9,FALSE))</f>
        <v/>
      </c>
      <c r="W242" s="243" t="str">
        <f>IF(W241="","",VLOOKUP(W241,'シフト記号表（勤務時間帯）'!$C$6:$K$35,9,FALSE))</f>
        <v/>
      </c>
      <c r="X242" s="243" t="str">
        <f>IF(X241="","",VLOOKUP(X241,'シフト記号表（勤務時間帯）'!$C$6:$K$35,9,FALSE))</f>
        <v/>
      </c>
      <c r="Y242" s="244" t="str">
        <f>IF(Y241="","",VLOOKUP(Y241,'シフト記号表（勤務時間帯）'!$C$6:$K$35,9,FALSE))</f>
        <v/>
      </c>
      <c r="Z242" s="242" t="str">
        <f>IF(Z241="","",VLOOKUP(Z241,'シフト記号表（勤務時間帯）'!$C$6:$K$35,9,FALSE))</f>
        <v/>
      </c>
      <c r="AA242" s="243" t="str">
        <f>IF(AA241="","",VLOOKUP(AA241,'シフト記号表（勤務時間帯）'!$C$6:$K$35,9,FALSE))</f>
        <v/>
      </c>
      <c r="AB242" s="243" t="str">
        <f>IF(AB241="","",VLOOKUP(AB241,'シフト記号表（勤務時間帯）'!$C$6:$K$35,9,FALSE))</f>
        <v/>
      </c>
      <c r="AC242" s="243" t="str">
        <f>IF(AC241="","",VLOOKUP(AC241,'シフト記号表（勤務時間帯）'!$C$6:$K$35,9,FALSE))</f>
        <v/>
      </c>
      <c r="AD242" s="243" t="str">
        <f>IF(AD241="","",VLOOKUP(AD241,'シフト記号表（勤務時間帯）'!$C$6:$K$35,9,FALSE))</f>
        <v/>
      </c>
      <c r="AE242" s="243" t="str">
        <f>IF(AE241="","",VLOOKUP(AE241,'シフト記号表（勤務時間帯）'!$C$6:$K$35,9,FALSE))</f>
        <v/>
      </c>
      <c r="AF242" s="244" t="str">
        <f>IF(AF241="","",VLOOKUP(AF241,'シフト記号表（勤務時間帯）'!$C$6:$K$35,9,FALSE))</f>
        <v/>
      </c>
      <c r="AG242" s="242" t="str">
        <f>IF(AG241="","",VLOOKUP(AG241,'シフト記号表（勤務時間帯）'!$C$6:$K$35,9,FALSE))</f>
        <v/>
      </c>
      <c r="AH242" s="243" t="str">
        <f>IF(AH241="","",VLOOKUP(AH241,'シフト記号表（勤務時間帯）'!$C$6:$K$35,9,FALSE))</f>
        <v/>
      </c>
      <c r="AI242" s="243" t="str">
        <f>IF(AI241="","",VLOOKUP(AI241,'シフト記号表（勤務時間帯）'!$C$6:$K$35,9,FALSE))</f>
        <v/>
      </c>
      <c r="AJ242" s="243" t="str">
        <f>IF(AJ241="","",VLOOKUP(AJ241,'シフト記号表（勤務時間帯）'!$C$6:$K$35,9,FALSE))</f>
        <v/>
      </c>
      <c r="AK242" s="243" t="str">
        <f>IF(AK241="","",VLOOKUP(AK241,'シフト記号表（勤務時間帯）'!$C$6:$K$35,9,FALSE))</f>
        <v/>
      </c>
      <c r="AL242" s="243" t="str">
        <f>IF(AL241="","",VLOOKUP(AL241,'シフト記号表（勤務時間帯）'!$C$6:$K$35,9,FALSE))</f>
        <v/>
      </c>
      <c r="AM242" s="244" t="str">
        <f>IF(AM241="","",VLOOKUP(AM241,'シフト記号表（勤務時間帯）'!$C$6:$K$35,9,FALSE))</f>
        <v/>
      </c>
      <c r="AN242" s="242" t="str">
        <f>IF(AN241="","",VLOOKUP(AN241,'シフト記号表（勤務時間帯）'!$C$6:$K$35,9,FALSE))</f>
        <v/>
      </c>
      <c r="AO242" s="243" t="str">
        <f>IF(AO241="","",VLOOKUP(AO241,'シフト記号表（勤務時間帯）'!$C$6:$K$35,9,FALSE))</f>
        <v/>
      </c>
      <c r="AP242" s="243" t="str">
        <f>IF(AP241="","",VLOOKUP(AP241,'シフト記号表（勤務時間帯）'!$C$6:$K$35,9,FALSE))</f>
        <v/>
      </c>
      <c r="AQ242" s="243" t="str">
        <f>IF(AQ241="","",VLOOKUP(AQ241,'シフト記号表（勤務時間帯）'!$C$6:$K$35,9,FALSE))</f>
        <v/>
      </c>
      <c r="AR242" s="243" t="str">
        <f>IF(AR241="","",VLOOKUP(AR241,'シフト記号表（勤務時間帯）'!$C$6:$K$35,9,FALSE))</f>
        <v/>
      </c>
      <c r="AS242" s="243" t="str">
        <f>IF(AS241="","",VLOOKUP(AS241,'シフト記号表（勤務時間帯）'!$C$6:$K$35,9,FALSE))</f>
        <v/>
      </c>
      <c r="AT242" s="244" t="str">
        <f>IF(AT241="","",VLOOKUP(AT241,'シフト記号表（勤務時間帯）'!$C$6:$K$35,9,FALSE))</f>
        <v/>
      </c>
      <c r="AU242" s="242" t="str">
        <f>IF(AU241="","",VLOOKUP(AU241,'シフト記号表（勤務時間帯）'!$C$6:$K$35,9,FALSE))</f>
        <v/>
      </c>
      <c r="AV242" s="243" t="str">
        <f>IF(AV241="","",VLOOKUP(AV241,'シフト記号表（勤務時間帯）'!$C$6:$K$35,9,FALSE))</f>
        <v/>
      </c>
      <c r="AW242" s="243" t="str">
        <f>IF(AW241="","",VLOOKUP(AW241,'シフト記号表（勤務時間帯）'!$C$6:$K$35,9,FALSE))</f>
        <v/>
      </c>
      <c r="AX242" s="529">
        <f>IF($BB$3="４週",SUM(S242:AT242),IF($BB$3="暦月",SUM(S242:AW242),""))</f>
        <v>0</v>
      </c>
      <c r="AY242" s="530"/>
      <c r="AZ242" s="531">
        <f>IF($BB$3="４週",AX242/4,IF($BB$3="暦月",'通所型サービス（100名）'!AX242/('通所型サービス（100名）'!$BB$8/7),""))</f>
        <v>0</v>
      </c>
      <c r="BA242" s="532"/>
      <c r="BB242" s="580"/>
      <c r="BC242" s="481"/>
      <c r="BD242" s="481"/>
      <c r="BE242" s="481"/>
      <c r="BF242" s="482"/>
    </row>
    <row r="243" spans="2:58" ht="20.25" customHeight="1">
      <c r="B243" s="459"/>
      <c r="C243" s="546"/>
      <c r="D243" s="547"/>
      <c r="E243" s="548"/>
      <c r="F243" s="295">
        <f>C241</f>
        <v>0</v>
      </c>
      <c r="G243" s="550"/>
      <c r="H243" s="474"/>
      <c r="I243" s="475"/>
      <c r="J243" s="475"/>
      <c r="K243" s="476"/>
      <c r="L243" s="555"/>
      <c r="M243" s="556"/>
      <c r="N243" s="556"/>
      <c r="O243" s="557"/>
      <c r="P243" s="533" t="s">
        <v>139</v>
      </c>
      <c r="Q243" s="534"/>
      <c r="R243" s="535"/>
      <c r="S243" s="246" t="str">
        <f>IF(S241="","",VLOOKUP(S241,'シフト記号表（勤務時間帯）'!$C$6:$U$35,19,FALSE))</f>
        <v/>
      </c>
      <c r="T243" s="247" t="str">
        <f>IF(T241="","",VLOOKUP(T241,'シフト記号表（勤務時間帯）'!$C$6:$U$35,19,FALSE))</f>
        <v/>
      </c>
      <c r="U243" s="247" t="str">
        <f>IF(U241="","",VLOOKUP(U241,'シフト記号表（勤務時間帯）'!$C$6:$U$35,19,FALSE))</f>
        <v/>
      </c>
      <c r="V243" s="247" t="str">
        <f>IF(V241="","",VLOOKUP(V241,'シフト記号表（勤務時間帯）'!$C$6:$U$35,19,FALSE))</f>
        <v/>
      </c>
      <c r="W243" s="247" t="str">
        <f>IF(W241="","",VLOOKUP(W241,'シフト記号表（勤務時間帯）'!$C$6:$U$35,19,FALSE))</f>
        <v/>
      </c>
      <c r="X243" s="247" t="str">
        <f>IF(X241="","",VLOOKUP(X241,'シフト記号表（勤務時間帯）'!$C$6:$U$35,19,FALSE))</f>
        <v/>
      </c>
      <c r="Y243" s="248" t="str">
        <f>IF(Y241="","",VLOOKUP(Y241,'シフト記号表（勤務時間帯）'!$C$6:$U$35,19,FALSE))</f>
        <v/>
      </c>
      <c r="Z243" s="246" t="str">
        <f>IF(Z241="","",VLOOKUP(Z241,'シフト記号表（勤務時間帯）'!$C$6:$U$35,19,FALSE))</f>
        <v/>
      </c>
      <c r="AA243" s="247" t="str">
        <f>IF(AA241="","",VLOOKUP(AA241,'シフト記号表（勤務時間帯）'!$C$6:$U$35,19,FALSE))</f>
        <v/>
      </c>
      <c r="AB243" s="247" t="str">
        <f>IF(AB241="","",VLOOKUP(AB241,'シフト記号表（勤務時間帯）'!$C$6:$U$35,19,FALSE))</f>
        <v/>
      </c>
      <c r="AC243" s="247" t="str">
        <f>IF(AC241="","",VLOOKUP(AC241,'シフト記号表（勤務時間帯）'!$C$6:$U$35,19,FALSE))</f>
        <v/>
      </c>
      <c r="AD243" s="247" t="str">
        <f>IF(AD241="","",VLOOKUP(AD241,'シフト記号表（勤務時間帯）'!$C$6:$U$35,19,FALSE))</f>
        <v/>
      </c>
      <c r="AE243" s="247" t="str">
        <f>IF(AE241="","",VLOOKUP(AE241,'シフト記号表（勤務時間帯）'!$C$6:$U$35,19,FALSE))</f>
        <v/>
      </c>
      <c r="AF243" s="248" t="str">
        <f>IF(AF241="","",VLOOKUP(AF241,'シフト記号表（勤務時間帯）'!$C$6:$U$35,19,FALSE))</f>
        <v/>
      </c>
      <c r="AG243" s="246" t="str">
        <f>IF(AG241="","",VLOOKUP(AG241,'シフト記号表（勤務時間帯）'!$C$6:$U$35,19,FALSE))</f>
        <v/>
      </c>
      <c r="AH243" s="247" t="str">
        <f>IF(AH241="","",VLOOKUP(AH241,'シフト記号表（勤務時間帯）'!$C$6:$U$35,19,FALSE))</f>
        <v/>
      </c>
      <c r="AI243" s="247" t="str">
        <f>IF(AI241="","",VLOOKUP(AI241,'シフト記号表（勤務時間帯）'!$C$6:$U$35,19,FALSE))</f>
        <v/>
      </c>
      <c r="AJ243" s="247" t="str">
        <f>IF(AJ241="","",VLOOKUP(AJ241,'シフト記号表（勤務時間帯）'!$C$6:$U$35,19,FALSE))</f>
        <v/>
      </c>
      <c r="AK243" s="247" t="str">
        <f>IF(AK241="","",VLOOKUP(AK241,'シフト記号表（勤務時間帯）'!$C$6:$U$35,19,FALSE))</f>
        <v/>
      </c>
      <c r="AL243" s="247" t="str">
        <f>IF(AL241="","",VLOOKUP(AL241,'シフト記号表（勤務時間帯）'!$C$6:$U$35,19,FALSE))</f>
        <v/>
      </c>
      <c r="AM243" s="248" t="str">
        <f>IF(AM241="","",VLOOKUP(AM241,'シフト記号表（勤務時間帯）'!$C$6:$U$35,19,FALSE))</f>
        <v/>
      </c>
      <c r="AN243" s="246" t="str">
        <f>IF(AN241="","",VLOOKUP(AN241,'シフト記号表（勤務時間帯）'!$C$6:$U$35,19,FALSE))</f>
        <v/>
      </c>
      <c r="AO243" s="247" t="str">
        <f>IF(AO241="","",VLOOKUP(AO241,'シフト記号表（勤務時間帯）'!$C$6:$U$35,19,FALSE))</f>
        <v/>
      </c>
      <c r="AP243" s="247" t="str">
        <f>IF(AP241="","",VLOOKUP(AP241,'シフト記号表（勤務時間帯）'!$C$6:$U$35,19,FALSE))</f>
        <v/>
      </c>
      <c r="AQ243" s="247" t="str">
        <f>IF(AQ241="","",VLOOKUP(AQ241,'シフト記号表（勤務時間帯）'!$C$6:$U$35,19,FALSE))</f>
        <v/>
      </c>
      <c r="AR243" s="247" t="str">
        <f>IF(AR241="","",VLOOKUP(AR241,'シフト記号表（勤務時間帯）'!$C$6:$U$35,19,FALSE))</f>
        <v/>
      </c>
      <c r="AS243" s="247" t="str">
        <f>IF(AS241="","",VLOOKUP(AS241,'シフト記号表（勤務時間帯）'!$C$6:$U$35,19,FALSE))</f>
        <v/>
      </c>
      <c r="AT243" s="248" t="str">
        <f>IF(AT241="","",VLOOKUP(AT241,'シフト記号表（勤務時間帯）'!$C$6:$U$35,19,FALSE))</f>
        <v/>
      </c>
      <c r="AU243" s="246" t="str">
        <f>IF(AU241="","",VLOOKUP(AU241,'シフト記号表（勤務時間帯）'!$C$6:$U$35,19,FALSE))</f>
        <v/>
      </c>
      <c r="AV243" s="247" t="str">
        <f>IF(AV241="","",VLOOKUP(AV241,'シフト記号表（勤務時間帯）'!$C$6:$U$35,19,FALSE))</f>
        <v/>
      </c>
      <c r="AW243" s="247" t="str">
        <f>IF(AW241="","",VLOOKUP(AW241,'シフト記号表（勤務時間帯）'!$C$6:$U$35,19,FALSE))</f>
        <v/>
      </c>
      <c r="AX243" s="536">
        <f>IF($BB$3="４週",SUM(S243:AT243),IF($BB$3="暦月",SUM(S243:AW243),""))</f>
        <v>0</v>
      </c>
      <c r="AY243" s="537"/>
      <c r="AZ243" s="538">
        <f>IF($BB$3="４週",AX243/4,IF($BB$3="暦月",'通所型サービス（100名）'!AX243/('通所型サービス（100名）'!$BB$8/7),""))</f>
        <v>0</v>
      </c>
      <c r="BA243" s="539"/>
      <c r="BB243" s="581"/>
      <c r="BC243" s="556"/>
      <c r="BD243" s="556"/>
      <c r="BE243" s="556"/>
      <c r="BF243" s="557"/>
    </row>
    <row r="244" spans="2:58" ht="20.25" customHeight="1">
      <c r="B244" s="459">
        <f>B241+1</f>
        <v>75</v>
      </c>
      <c r="C244" s="540"/>
      <c r="D244" s="541"/>
      <c r="E244" s="542"/>
      <c r="F244" s="249"/>
      <c r="G244" s="549"/>
      <c r="H244" s="551"/>
      <c r="I244" s="475"/>
      <c r="J244" s="475"/>
      <c r="K244" s="476"/>
      <c r="L244" s="552"/>
      <c r="M244" s="553"/>
      <c r="N244" s="553"/>
      <c r="O244" s="554"/>
      <c r="P244" s="558" t="s">
        <v>137</v>
      </c>
      <c r="Q244" s="559"/>
      <c r="R244" s="560"/>
      <c r="S244" s="292"/>
      <c r="T244" s="293"/>
      <c r="U244" s="293"/>
      <c r="V244" s="293"/>
      <c r="W244" s="293"/>
      <c r="X244" s="293"/>
      <c r="Y244" s="294"/>
      <c r="Z244" s="292"/>
      <c r="AA244" s="293"/>
      <c r="AB244" s="293"/>
      <c r="AC244" s="293"/>
      <c r="AD244" s="293"/>
      <c r="AE244" s="293"/>
      <c r="AF244" s="294"/>
      <c r="AG244" s="292"/>
      <c r="AH244" s="293"/>
      <c r="AI244" s="293"/>
      <c r="AJ244" s="293"/>
      <c r="AK244" s="293"/>
      <c r="AL244" s="293"/>
      <c r="AM244" s="294"/>
      <c r="AN244" s="292"/>
      <c r="AO244" s="293"/>
      <c r="AP244" s="293"/>
      <c r="AQ244" s="293"/>
      <c r="AR244" s="293"/>
      <c r="AS244" s="293"/>
      <c r="AT244" s="294"/>
      <c r="AU244" s="292"/>
      <c r="AV244" s="293"/>
      <c r="AW244" s="293"/>
      <c r="AX244" s="624"/>
      <c r="AY244" s="625"/>
      <c r="AZ244" s="626"/>
      <c r="BA244" s="627"/>
      <c r="BB244" s="579"/>
      <c r="BC244" s="553"/>
      <c r="BD244" s="553"/>
      <c r="BE244" s="553"/>
      <c r="BF244" s="554"/>
    </row>
    <row r="245" spans="2:58" ht="20.25" customHeight="1">
      <c r="B245" s="459"/>
      <c r="C245" s="543"/>
      <c r="D245" s="544"/>
      <c r="E245" s="545"/>
      <c r="F245" s="241"/>
      <c r="G245" s="470"/>
      <c r="H245" s="474"/>
      <c r="I245" s="475"/>
      <c r="J245" s="475"/>
      <c r="K245" s="476"/>
      <c r="L245" s="480"/>
      <c r="M245" s="481"/>
      <c r="N245" s="481"/>
      <c r="O245" s="482"/>
      <c r="P245" s="526" t="s">
        <v>138</v>
      </c>
      <c r="Q245" s="527"/>
      <c r="R245" s="528"/>
      <c r="S245" s="242" t="str">
        <f>IF(S244="","",VLOOKUP(S244,'シフト記号表（勤務時間帯）'!$C$6:$K$35,9,FALSE))</f>
        <v/>
      </c>
      <c r="T245" s="243" t="str">
        <f>IF(T244="","",VLOOKUP(T244,'シフト記号表（勤務時間帯）'!$C$6:$K$35,9,FALSE))</f>
        <v/>
      </c>
      <c r="U245" s="243" t="str">
        <f>IF(U244="","",VLOOKUP(U244,'シフト記号表（勤務時間帯）'!$C$6:$K$35,9,FALSE))</f>
        <v/>
      </c>
      <c r="V245" s="243" t="str">
        <f>IF(V244="","",VLOOKUP(V244,'シフト記号表（勤務時間帯）'!$C$6:$K$35,9,FALSE))</f>
        <v/>
      </c>
      <c r="W245" s="243" t="str">
        <f>IF(W244="","",VLOOKUP(W244,'シフト記号表（勤務時間帯）'!$C$6:$K$35,9,FALSE))</f>
        <v/>
      </c>
      <c r="X245" s="243" t="str">
        <f>IF(X244="","",VLOOKUP(X244,'シフト記号表（勤務時間帯）'!$C$6:$K$35,9,FALSE))</f>
        <v/>
      </c>
      <c r="Y245" s="244" t="str">
        <f>IF(Y244="","",VLOOKUP(Y244,'シフト記号表（勤務時間帯）'!$C$6:$K$35,9,FALSE))</f>
        <v/>
      </c>
      <c r="Z245" s="242" t="str">
        <f>IF(Z244="","",VLOOKUP(Z244,'シフト記号表（勤務時間帯）'!$C$6:$K$35,9,FALSE))</f>
        <v/>
      </c>
      <c r="AA245" s="243" t="str">
        <f>IF(AA244="","",VLOOKUP(AA244,'シフト記号表（勤務時間帯）'!$C$6:$K$35,9,FALSE))</f>
        <v/>
      </c>
      <c r="AB245" s="243" t="str">
        <f>IF(AB244="","",VLOOKUP(AB244,'シフト記号表（勤務時間帯）'!$C$6:$K$35,9,FALSE))</f>
        <v/>
      </c>
      <c r="AC245" s="243" t="str">
        <f>IF(AC244="","",VLOOKUP(AC244,'シフト記号表（勤務時間帯）'!$C$6:$K$35,9,FALSE))</f>
        <v/>
      </c>
      <c r="AD245" s="243" t="str">
        <f>IF(AD244="","",VLOOKUP(AD244,'シフト記号表（勤務時間帯）'!$C$6:$K$35,9,FALSE))</f>
        <v/>
      </c>
      <c r="AE245" s="243" t="str">
        <f>IF(AE244="","",VLOOKUP(AE244,'シフト記号表（勤務時間帯）'!$C$6:$K$35,9,FALSE))</f>
        <v/>
      </c>
      <c r="AF245" s="244" t="str">
        <f>IF(AF244="","",VLOOKUP(AF244,'シフト記号表（勤務時間帯）'!$C$6:$K$35,9,FALSE))</f>
        <v/>
      </c>
      <c r="AG245" s="242" t="str">
        <f>IF(AG244="","",VLOOKUP(AG244,'シフト記号表（勤務時間帯）'!$C$6:$K$35,9,FALSE))</f>
        <v/>
      </c>
      <c r="AH245" s="243" t="str">
        <f>IF(AH244="","",VLOOKUP(AH244,'シフト記号表（勤務時間帯）'!$C$6:$K$35,9,FALSE))</f>
        <v/>
      </c>
      <c r="AI245" s="243" t="str">
        <f>IF(AI244="","",VLOOKUP(AI244,'シフト記号表（勤務時間帯）'!$C$6:$K$35,9,FALSE))</f>
        <v/>
      </c>
      <c r="AJ245" s="243" t="str">
        <f>IF(AJ244="","",VLOOKUP(AJ244,'シフト記号表（勤務時間帯）'!$C$6:$K$35,9,FALSE))</f>
        <v/>
      </c>
      <c r="AK245" s="243" t="str">
        <f>IF(AK244="","",VLOOKUP(AK244,'シフト記号表（勤務時間帯）'!$C$6:$K$35,9,FALSE))</f>
        <v/>
      </c>
      <c r="AL245" s="243" t="str">
        <f>IF(AL244="","",VLOOKUP(AL244,'シフト記号表（勤務時間帯）'!$C$6:$K$35,9,FALSE))</f>
        <v/>
      </c>
      <c r="AM245" s="244" t="str">
        <f>IF(AM244="","",VLOOKUP(AM244,'シフト記号表（勤務時間帯）'!$C$6:$K$35,9,FALSE))</f>
        <v/>
      </c>
      <c r="AN245" s="242" t="str">
        <f>IF(AN244="","",VLOOKUP(AN244,'シフト記号表（勤務時間帯）'!$C$6:$K$35,9,FALSE))</f>
        <v/>
      </c>
      <c r="AO245" s="243" t="str">
        <f>IF(AO244="","",VLOOKUP(AO244,'シフト記号表（勤務時間帯）'!$C$6:$K$35,9,FALSE))</f>
        <v/>
      </c>
      <c r="AP245" s="243" t="str">
        <f>IF(AP244="","",VLOOKUP(AP244,'シフト記号表（勤務時間帯）'!$C$6:$K$35,9,FALSE))</f>
        <v/>
      </c>
      <c r="AQ245" s="243" t="str">
        <f>IF(AQ244="","",VLOOKUP(AQ244,'シフト記号表（勤務時間帯）'!$C$6:$K$35,9,FALSE))</f>
        <v/>
      </c>
      <c r="AR245" s="243" t="str">
        <f>IF(AR244="","",VLOOKUP(AR244,'シフト記号表（勤務時間帯）'!$C$6:$K$35,9,FALSE))</f>
        <v/>
      </c>
      <c r="AS245" s="243" t="str">
        <f>IF(AS244="","",VLOOKUP(AS244,'シフト記号表（勤務時間帯）'!$C$6:$K$35,9,FALSE))</f>
        <v/>
      </c>
      <c r="AT245" s="244" t="str">
        <f>IF(AT244="","",VLOOKUP(AT244,'シフト記号表（勤務時間帯）'!$C$6:$K$35,9,FALSE))</f>
        <v/>
      </c>
      <c r="AU245" s="242" t="str">
        <f>IF(AU244="","",VLOOKUP(AU244,'シフト記号表（勤務時間帯）'!$C$6:$K$35,9,FALSE))</f>
        <v/>
      </c>
      <c r="AV245" s="243" t="str">
        <f>IF(AV244="","",VLOOKUP(AV244,'シフト記号表（勤務時間帯）'!$C$6:$K$35,9,FALSE))</f>
        <v/>
      </c>
      <c r="AW245" s="243" t="str">
        <f>IF(AW244="","",VLOOKUP(AW244,'シフト記号表（勤務時間帯）'!$C$6:$K$35,9,FALSE))</f>
        <v/>
      </c>
      <c r="AX245" s="529">
        <f>IF($BB$3="４週",SUM(S245:AT245),IF($BB$3="暦月",SUM(S245:AW245),""))</f>
        <v>0</v>
      </c>
      <c r="AY245" s="530"/>
      <c r="AZ245" s="531">
        <f>IF($BB$3="４週",AX245/4,IF($BB$3="暦月",'通所型サービス（100名）'!AX245/('通所型サービス（100名）'!$BB$8/7),""))</f>
        <v>0</v>
      </c>
      <c r="BA245" s="532"/>
      <c r="BB245" s="580"/>
      <c r="BC245" s="481"/>
      <c r="BD245" s="481"/>
      <c r="BE245" s="481"/>
      <c r="BF245" s="482"/>
    </row>
    <row r="246" spans="2:58" ht="20.25" customHeight="1">
      <c r="B246" s="459"/>
      <c r="C246" s="546"/>
      <c r="D246" s="547"/>
      <c r="E246" s="548"/>
      <c r="F246" s="295">
        <f>C244</f>
        <v>0</v>
      </c>
      <c r="G246" s="550"/>
      <c r="H246" s="474"/>
      <c r="I246" s="475"/>
      <c r="J246" s="475"/>
      <c r="K246" s="476"/>
      <c r="L246" s="555"/>
      <c r="M246" s="556"/>
      <c r="N246" s="556"/>
      <c r="O246" s="557"/>
      <c r="P246" s="533" t="s">
        <v>139</v>
      </c>
      <c r="Q246" s="534"/>
      <c r="R246" s="535"/>
      <c r="S246" s="246" t="str">
        <f>IF(S244="","",VLOOKUP(S244,'シフト記号表（勤務時間帯）'!$C$6:$U$35,19,FALSE))</f>
        <v/>
      </c>
      <c r="T246" s="247" t="str">
        <f>IF(T244="","",VLOOKUP(T244,'シフト記号表（勤務時間帯）'!$C$6:$U$35,19,FALSE))</f>
        <v/>
      </c>
      <c r="U246" s="247" t="str">
        <f>IF(U244="","",VLOOKUP(U244,'シフト記号表（勤務時間帯）'!$C$6:$U$35,19,FALSE))</f>
        <v/>
      </c>
      <c r="V246" s="247" t="str">
        <f>IF(V244="","",VLOOKUP(V244,'シフト記号表（勤務時間帯）'!$C$6:$U$35,19,FALSE))</f>
        <v/>
      </c>
      <c r="W246" s="247" t="str">
        <f>IF(W244="","",VLOOKUP(W244,'シフト記号表（勤務時間帯）'!$C$6:$U$35,19,FALSE))</f>
        <v/>
      </c>
      <c r="X246" s="247" t="str">
        <f>IF(X244="","",VLOOKUP(X244,'シフト記号表（勤務時間帯）'!$C$6:$U$35,19,FALSE))</f>
        <v/>
      </c>
      <c r="Y246" s="248" t="str">
        <f>IF(Y244="","",VLOOKUP(Y244,'シフト記号表（勤務時間帯）'!$C$6:$U$35,19,FALSE))</f>
        <v/>
      </c>
      <c r="Z246" s="246" t="str">
        <f>IF(Z244="","",VLOOKUP(Z244,'シフト記号表（勤務時間帯）'!$C$6:$U$35,19,FALSE))</f>
        <v/>
      </c>
      <c r="AA246" s="247" t="str">
        <f>IF(AA244="","",VLOOKUP(AA244,'シフト記号表（勤務時間帯）'!$C$6:$U$35,19,FALSE))</f>
        <v/>
      </c>
      <c r="AB246" s="247" t="str">
        <f>IF(AB244="","",VLOOKUP(AB244,'シフト記号表（勤務時間帯）'!$C$6:$U$35,19,FALSE))</f>
        <v/>
      </c>
      <c r="AC246" s="247" t="str">
        <f>IF(AC244="","",VLOOKUP(AC244,'シフト記号表（勤務時間帯）'!$C$6:$U$35,19,FALSE))</f>
        <v/>
      </c>
      <c r="AD246" s="247" t="str">
        <f>IF(AD244="","",VLOOKUP(AD244,'シフト記号表（勤務時間帯）'!$C$6:$U$35,19,FALSE))</f>
        <v/>
      </c>
      <c r="AE246" s="247" t="str">
        <f>IF(AE244="","",VLOOKUP(AE244,'シフト記号表（勤務時間帯）'!$C$6:$U$35,19,FALSE))</f>
        <v/>
      </c>
      <c r="AF246" s="248" t="str">
        <f>IF(AF244="","",VLOOKUP(AF244,'シフト記号表（勤務時間帯）'!$C$6:$U$35,19,FALSE))</f>
        <v/>
      </c>
      <c r="AG246" s="246" t="str">
        <f>IF(AG244="","",VLOOKUP(AG244,'シフト記号表（勤務時間帯）'!$C$6:$U$35,19,FALSE))</f>
        <v/>
      </c>
      <c r="AH246" s="247" t="str">
        <f>IF(AH244="","",VLOOKUP(AH244,'シフト記号表（勤務時間帯）'!$C$6:$U$35,19,FALSE))</f>
        <v/>
      </c>
      <c r="AI246" s="247" t="str">
        <f>IF(AI244="","",VLOOKUP(AI244,'シフト記号表（勤務時間帯）'!$C$6:$U$35,19,FALSE))</f>
        <v/>
      </c>
      <c r="AJ246" s="247" t="str">
        <f>IF(AJ244="","",VLOOKUP(AJ244,'シフト記号表（勤務時間帯）'!$C$6:$U$35,19,FALSE))</f>
        <v/>
      </c>
      <c r="AK246" s="247" t="str">
        <f>IF(AK244="","",VLOOKUP(AK244,'シフト記号表（勤務時間帯）'!$C$6:$U$35,19,FALSE))</f>
        <v/>
      </c>
      <c r="AL246" s="247" t="str">
        <f>IF(AL244="","",VLOOKUP(AL244,'シフト記号表（勤務時間帯）'!$C$6:$U$35,19,FALSE))</f>
        <v/>
      </c>
      <c r="AM246" s="248" t="str">
        <f>IF(AM244="","",VLOOKUP(AM244,'シフト記号表（勤務時間帯）'!$C$6:$U$35,19,FALSE))</f>
        <v/>
      </c>
      <c r="AN246" s="246" t="str">
        <f>IF(AN244="","",VLOOKUP(AN244,'シフト記号表（勤務時間帯）'!$C$6:$U$35,19,FALSE))</f>
        <v/>
      </c>
      <c r="AO246" s="247" t="str">
        <f>IF(AO244="","",VLOOKUP(AO244,'シフト記号表（勤務時間帯）'!$C$6:$U$35,19,FALSE))</f>
        <v/>
      </c>
      <c r="AP246" s="247" t="str">
        <f>IF(AP244="","",VLOOKUP(AP244,'シフト記号表（勤務時間帯）'!$C$6:$U$35,19,FALSE))</f>
        <v/>
      </c>
      <c r="AQ246" s="247" t="str">
        <f>IF(AQ244="","",VLOOKUP(AQ244,'シフト記号表（勤務時間帯）'!$C$6:$U$35,19,FALSE))</f>
        <v/>
      </c>
      <c r="AR246" s="247" t="str">
        <f>IF(AR244="","",VLOOKUP(AR244,'シフト記号表（勤務時間帯）'!$C$6:$U$35,19,FALSE))</f>
        <v/>
      </c>
      <c r="AS246" s="247" t="str">
        <f>IF(AS244="","",VLOOKUP(AS244,'シフト記号表（勤務時間帯）'!$C$6:$U$35,19,FALSE))</f>
        <v/>
      </c>
      <c r="AT246" s="248" t="str">
        <f>IF(AT244="","",VLOOKUP(AT244,'シフト記号表（勤務時間帯）'!$C$6:$U$35,19,FALSE))</f>
        <v/>
      </c>
      <c r="AU246" s="246" t="str">
        <f>IF(AU244="","",VLOOKUP(AU244,'シフト記号表（勤務時間帯）'!$C$6:$U$35,19,FALSE))</f>
        <v/>
      </c>
      <c r="AV246" s="247" t="str">
        <f>IF(AV244="","",VLOOKUP(AV244,'シフト記号表（勤務時間帯）'!$C$6:$U$35,19,FALSE))</f>
        <v/>
      </c>
      <c r="AW246" s="247" t="str">
        <f>IF(AW244="","",VLOOKUP(AW244,'シフト記号表（勤務時間帯）'!$C$6:$U$35,19,FALSE))</f>
        <v/>
      </c>
      <c r="AX246" s="536">
        <f>IF($BB$3="４週",SUM(S246:AT246),IF($BB$3="暦月",SUM(S246:AW246),""))</f>
        <v>0</v>
      </c>
      <c r="AY246" s="537"/>
      <c r="AZ246" s="538">
        <f>IF($BB$3="４週",AX246/4,IF($BB$3="暦月",'通所型サービス（100名）'!AX246/('通所型サービス（100名）'!$BB$8/7),""))</f>
        <v>0</v>
      </c>
      <c r="BA246" s="539"/>
      <c r="BB246" s="581"/>
      <c r="BC246" s="556"/>
      <c r="BD246" s="556"/>
      <c r="BE246" s="556"/>
      <c r="BF246" s="557"/>
    </row>
    <row r="247" spans="2:58" ht="20.25" customHeight="1">
      <c r="B247" s="459">
        <f>B244+1</f>
        <v>76</v>
      </c>
      <c r="C247" s="540"/>
      <c r="D247" s="541"/>
      <c r="E247" s="542"/>
      <c r="F247" s="249"/>
      <c r="G247" s="549"/>
      <c r="H247" s="551"/>
      <c r="I247" s="475"/>
      <c r="J247" s="475"/>
      <c r="K247" s="476"/>
      <c r="L247" s="552"/>
      <c r="M247" s="553"/>
      <c r="N247" s="553"/>
      <c r="O247" s="554"/>
      <c r="P247" s="558" t="s">
        <v>137</v>
      </c>
      <c r="Q247" s="559"/>
      <c r="R247" s="560"/>
      <c r="S247" s="292"/>
      <c r="T247" s="293"/>
      <c r="U247" s="293"/>
      <c r="V247" s="293"/>
      <c r="W247" s="293"/>
      <c r="X247" s="293"/>
      <c r="Y247" s="294"/>
      <c r="Z247" s="292"/>
      <c r="AA247" s="293"/>
      <c r="AB247" s="293"/>
      <c r="AC247" s="293"/>
      <c r="AD247" s="293"/>
      <c r="AE247" s="293"/>
      <c r="AF247" s="294"/>
      <c r="AG247" s="292"/>
      <c r="AH247" s="293"/>
      <c r="AI247" s="293"/>
      <c r="AJ247" s="293"/>
      <c r="AK247" s="293"/>
      <c r="AL247" s="293"/>
      <c r="AM247" s="294"/>
      <c r="AN247" s="292"/>
      <c r="AO247" s="293"/>
      <c r="AP247" s="293"/>
      <c r="AQ247" s="293"/>
      <c r="AR247" s="293"/>
      <c r="AS247" s="293"/>
      <c r="AT247" s="294"/>
      <c r="AU247" s="292"/>
      <c r="AV247" s="293"/>
      <c r="AW247" s="293"/>
      <c r="AX247" s="624"/>
      <c r="AY247" s="625"/>
      <c r="AZ247" s="626"/>
      <c r="BA247" s="627"/>
      <c r="BB247" s="579"/>
      <c r="BC247" s="553"/>
      <c r="BD247" s="553"/>
      <c r="BE247" s="553"/>
      <c r="BF247" s="554"/>
    </row>
    <row r="248" spans="2:58" ht="20.25" customHeight="1">
      <c r="B248" s="459"/>
      <c r="C248" s="543"/>
      <c r="D248" s="544"/>
      <c r="E248" s="545"/>
      <c r="F248" s="241"/>
      <c r="G248" s="470"/>
      <c r="H248" s="474"/>
      <c r="I248" s="475"/>
      <c r="J248" s="475"/>
      <c r="K248" s="476"/>
      <c r="L248" s="480"/>
      <c r="M248" s="481"/>
      <c r="N248" s="481"/>
      <c r="O248" s="482"/>
      <c r="P248" s="526" t="s">
        <v>138</v>
      </c>
      <c r="Q248" s="527"/>
      <c r="R248" s="528"/>
      <c r="S248" s="242" t="str">
        <f>IF(S247="","",VLOOKUP(S247,'シフト記号表（勤務時間帯）'!$C$6:$K$35,9,FALSE))</f>
        <v/>
      </c>
      <c r="T248" s="243" t="str">
        <f>IF(T247="","",VLOOKUP(T247,'シフト記号表（勤務時間帯）'!$C$6:$K$35,9,FALSE))</f>
        <v/>
      </c>
      <c r="U248" s="243" t="str">
        <f>IF(U247="","",VLOOKUP(U247,'シフト記号表（勤務時間帯）'!$C$6:$K$35,9,FALSE))</f>
        <v/>
      </c>
      <c r="V248" s="243" t="str">
        <f>IF(V247="","",VLOOKUP(V247,'シフト記号表（勤務時間帯）'!$C$6:$K$35,9,FALSE))</f>
        <v/>
      </c>
      <c r="W248" s="243" t="str">
        <f>IF(W247="","",VLOOKUP(W247,'シフト記号表（勤務時間帯）'!$C$6:$K$35,9,FALSE))</f>
        <v/>
      </c>
      <c r="X248" s="243" t="str">
        <f>IF(X247="","",VLOOKUP(X247,'シフト記号表（勤務時間帯）'!$C$6:$K$35,9,FALSE))</f>
        <v/>
      </c>
      <c r="Y248" s="244" t="str">
        <f>IF(Y247="","",VLOOKUP(Y247,'シフト記号表（勤務時間帯）'!$C$6:$K$35,9,FALSE))</f>
        <v/>
      </c>
      <c r="Z248" s="242" t="str">
        <f>IF(Z247="","",VLOOKUP(Z247,'シフト記号表（勤務時間帯）'!$C$6:$K$35,9,FALSE))</f>
        <v/>
      </c>
      <c r="AA248" s="243" t="str">
        <f>IF(AA247="","",VLOOKUP(AA247,'シフト記号表（勤務時間帯）'!$C$6:$K$35,9,FALSE))</f>
        <v/>
      </c>
      <c r="AB248" s="243" t="str">
        <f>IF(AB247="","",VLOOKUP(AB247,'シフト記号表（勤務時間帯）'!$C$6:$K$35,9,FALSE))</f>
        <v/>
      </c>
      <c r="AC248" s="243" t="str">
        <f>IF(AC247="","",VLOOKUP(AC247,'シフト記号表（勤務時間帯）'!$C$6:$K$35,9,FALSE))</f>
        <v/>
      </c>
      <c r="AD248" s="243" t="str">
        <f>IF(AD247="","",VLOOKUP(AD247,'シフト記号表（勤務時間帯）'!$C$6:$K$35,9,FALSE))</f>
        <v/>
      </c>
      <c r="AE248" s="243" t="str">
        <f>IF(AE247="","",VLOOKUP(AE247,'シフト記号表（勤務時間帯）'!$C$6:$K$35,9,FALSE))</f>
        <v/>
      </c>
      <c r="AF248" s="244" t="str">
        <f>IF(AF247="","",VLOOKUP(AF247,'シフト記号表（勤務時間帯）'!$C$6:$K$35,9,FALSE))</f>
        <v/>
      </c>
      <c r="AG248" s="242" t="str">
        <f>IF(AG247="","",VLOOKUP(AG247,'シフト記号表（勤務時間帯）'!$C$6:$K$35,9,FALSE))</f>
        <v/>
      </c>
      <c r="AH248" s="243" t="str">
        <f>IF(AH247="","",VLOOKUP(AH247,'シフト記号表（勤務時間帯）'!$C$6:$K$35,9,FALSE))</f>
        <v/>
      </c>
      <c r="AI248" s="243" t="str">
        <f>IF(AI247="","",VLOOKUP(AI247,'シフト記号表（勤務時間帯）'!$C$6:$K$35,9,FALSE))</f>
        <v/>
      </c>
      <c r="AJ248" s="243" t="str">
        <f>IF(AJ247="","",VLOOKUP(AJ247,'シフト記号表（勤務時間帯）'!$C$6:$K$35,9,FALSE))</f>
        <v/>
      </c>
      <c r="AK248" s="243" t="str">
        <f>IF(AK247="","",VLOOKUP(AK247,'シフト記号表（勤務時間帯）'!$C$6:$K$35,9,FALSE))</f>
        <v/>
      </c>
      <c r="AL248" s="243" t="str">
        <f>IF(AL247="","",VLOOKUP(AL247,'シフト記号表（勤務時間帯）'!$C$6:$K$35,9,FALSE))</f>
        <v/>
      </c>
      <c r="AM248" s="244" t="str">
        <f>IF(AM247="","",VLOOKUP(AM247,'シフト記号表（勤務時間帯）'!$C$6:$K$35,9,FALSE))</f>
        <v/>
      </c>
      <c r="AN248" s="242" t="str">
        <f>IF(AN247="","",VLOOKUP(AN247,'シフト記号表（勤務時間帯）'!$C$6:$K$35,9,FALSE))</f>
        <v/>
      </c>
      <c r="AO248" s="243" t="str">
        <f>IF(AO247="","",VLOOKUP(AO247,'シフト記号表（勤務時間帯）'!$C$6:$K$35,9,FALSE))</f>
        <v/>
      </c>
      <c r="AP248" s="243" t="str">
        <f>IF(AP247="","",VLOOKUP(AP247,'シフト記号表（勤務時間帯）'!$C$6:$K$35,9,FALSE))</f>
        <v/>
      </c>
      <c r="AQ248" s="243" t="str">
        <f>IF(AQ247="","",VLOOKUP(AQ247,'シフト記号表（勤務時間帯）'!$C$6:$K$35,9,FALSE))</f>
        <v/>
      </c>
      <c r="AR248" s="243" t="str">
        <f>IF(AR247="","",VLOOKUP(AR247,'シフト記号表（勤務時間帯）'!$C$6:$K$35,9,FALSE))</f>
        <v/>
      </c>
      <c r="AS248" s="243" t="str">
        <f>IF(AS247="","",VLOOKUP(AS247,'シフト記号表（勤務時間帯）'!$C$6:$K$35,9,FALSE))</f>
        <v/>
      </c>
      <c r="AT248" s="244" t="str">
        <f>IF(AT247="","",VLOOKUP(AT247,'シフト記号表（勤務時間帯）'!$C$6:$K$35,9,FALSE))</f>
        <v/>
      </c>
      <c r="AU248" s="242" t="str">
        <f>IF(AU247="","",VLOOKUP(AU247,'シフト記号表（勤務時間帯）'!$C$6:$K$35,9,FALSE))</f>
        <v/>
      </c>
      <c r="AV248" s="243" t="str">
        <f>IF(AV247="","",VLOOKUP(AV247,'シフト記号表（勤務時間帯）'!$C$6:$K$35,9,FALSE))</f>
        <v/>
      </c>
      <c r="AW248" s="243" t="str">
        <f>IF(AW247="","",VLOOKUP(AW247,'シフト記号表（勤務時間帯）'!$C$6:$K$35,9,FALSE))</f>
        <v/>
      </c>
      <c r="AX248" s="529">
        <f>IF($BB$3="４週",SUM(S248:AT248),IF($BB$3="暦月",SUM(S248:AW248),""))</f>
        <v>0</v>
      </c>
      <c r="AY248" s="530"/>
      <c r="AZ248" s="531">
        <f>IF($BB$3="４週",AX248/4,IF($BB$3="暦月",'通所型サービス（100名）'!AX248/('通所型サービス（100名）'!$BB$8/7),""))</f>
        <v>0</v>
      </c>
      <c r="BA248" s="532"/>
      <c r="BB248" s="580"/>
      <c r="BC248" s="481"/>
      <c r="BD248" s="481"/>
      <c r="BE248" s="481"/>
      <c r="BF248" s="482"/>
    </row>
    <row r="249" spans="2:58" ht="20.25" customHeight="1">
      <c r="B249" s="459"/>
      <c r="C249" s="546"/>
      <c r="D249" s="547"/>
      <c r="E249" s="548"/>
      <c r="F249" s="295">
        <f>C247</f>
        <v>0</v>
      </c>
      <c r="G249" s="550"/>
      <c r="H249" s="474"/>
      <c r="I249" s="475"/>
      <c r="J249" s="475"/>
      <c r="K249" s="476"/>
      <c r="L249" s="555"/>
      <c r="M249" s="556"/>
      <c r="N249" s="556"/>
      <c r="O249" s="557"/>
      <c r="P249" s="533" t="s">
        <v>139</v>
      </c>
      <c r="Q249" s="534"/>
      <c r="R249" s="535"/>
      <c r="S249" s="246" t="str">
        <f>IF(S247="","",VLOOKUP(S247,'シフト記号表（勤務時間帯）'!$C$6:$U$35,19,FALSE))</f>
        <v/>
      </c>
      <c r="T249" s="247" t="str">
        <f>IF(T247="","",VLOOKUP(T247,'シフト記号表（勤務時間帯）'!$C$6:$U$35,19,FALSE))</f>
        <v/>
      </c>
      <c r="U249" s="247" t="str">
        <f>IF(U247="","",VLOOKUP(U247,'シフト記号表（勤務時間帯）'!$C$6:$U$35,19,FALSE))</f>
        <v/>
      </c>
      <c r="V249" s="247" t="str">
        <f>IF(V247="","",VLOOKUP(V247,'シフト記号表（勤務時間帯）'!$C$6:$U$35,19,FALSE))</f>
        <v/>
      </c>
      <c r="W249" s="247" t="str">
        <f>IF(W247="","",VLOOKUP(W247,'シフト記号表（勤務時間帯）'!$C$6:$U$35,19,FALSE))</f>
        <v/>
      </c>
      <c r="X249" s="247" t="str">
        <f>IF(X247="","",VLOOKUP(X247,'シフト記号表（勤務時間帯）'!$C$6:$U$35,19,FALSE))</f>
        <v/>
      </c>
      <c r="Y249" s="248" t="str">
        <f>IF(Y247="","",VLOOKUP(Y247,'シフト記号表（勤務時間帯）'!$C$6:$U$35,19,FALSE))</f>
        <v/>
      </c>
      <c r="Z249" s="246" t="str">
        <f>IF(Z247="","",VLOOKUP(Z247,'シフト記号表（勤務時間帯）'!$C$6:$U$35,19,FALSE))</f>
        <v/>
      </c>
      <c r="AA249" s="247" t="str">
        <f>IF(AA247="","",VLOOKUP(AA247,'シフト記号表（勤務時間帯）'!$C$6:$U$35,19,FALSE))</f>
        <v/>
      </c>
      <c r="AB249" s="247" t="str">
        <f>IF(AB247="","",VLOOKUP(AB247,'シフト記号表（勤務時間帯）'!$C$6:$U$35,19,FALSE))</f>
        <v/>
      </c>
      <c r="AC249" s="247" t="str">
        <f>IF(AC247="","",VLOOKUP(AC247,'シフト記号表（勤務時間帯）'!$C$6:$U$35,19,FALSE))</f>
        <v/>
      </c>
      <c r="AD249" s="247" t="str">
        <f>IF(AD247="","",VLOOKUP(AD247,'シフト記号表（勤務時間帯）'!$C$6:$U$35,19,FALSE))</f>
        <v/>
      </c>
      <c r="AE249" s="247" t="str">
        <f>IF(AE247="","",VLOOKUP(AE247,'シフト記号表（勤務時間帯）'!$C$6:$U$35,19,FALSE))</f>
        <v/>
      </c>
      <c r="AF249" s="248" t="str">
        <f>IF(AF247="","",VLOOKUP(AF247,'シフト記号表（勤務時間帯）'!$C$6:$U$35,19,FALSE))</f>
        <v/>
      </c>
      <c r="AG249" s="246" t="str">
        <f>IF(AG247="","",VLOOKUP(AG247,'シフト記号表（勤務時間帯）'!$C$6:$U$35,19,FALSE))</f>
        <v/>
      </c>
      <c r="AH249" s="247" t="str">
        <f>IF(AH247="","",VLOOKUP(AH247,'シフト記号表（勤務時間帯）'!$C$6:$U$35,19,FALSE))</f>
        <v/>
      </c>
      <c r="AI249" s="247" t="str">
        <f>IF(AI247="","",VLOOKUP(AI247,'シフト記号表（勤務時間帯）'!$C$6:$U$35,19,FALSE))</f>
        <v/>
      </c>
      <c r="AJ249" s="247" t="str">
        <f>IF(AJ247="","",VLOOKUP(AJ247,'シフト記号表（勤務時間帯）'!$C$6:$U$35,19,FALSE))</f>
        <v/>
      </c>
      <c r="AK249" s="247" t="str">
        <f>IF(AK247="","",VLOOKUP(AK247,'シフト記号表（勤務時間帯）'!$C$6:$U$35,19,FALSE))</f>
        <v/>
      </c>
      <c r="AL249" s="247" t="str">
        <f>IF(AL247="","",VLOOKUP(AL247,'シフト記号表（勤務時間帯）'!$C$6:$U$35,19,FALSE))</f>
        <v/>
      </c>
      <c r="AM249" s="248" t="str">
        <f>IF(AM247="","",VLOOKUP(AM247,'シフト記号表（勤務時間帯）'!$C$6:$U$35,19,FALSE))</f>
        <v/>
      </c>
      <c r="AN249" s="246" t="str">
        <f>IF(AN247="","",VLOOKUP(AN247,'シフト記号表（勤務時間帯）'!$C$6:$U$35,19,FALSE))</f>
        <v/>
      </c>
      <c r="AO249" s="247" t="str">
        <f>IF(AO247="","",VLOOKUP(AO247,'シフト記号表（勤務時間帯）'!$C$6:$U$35,19,FALSE))</f>
        <v/>
      </c>
      <c r="AP249" s="247" t="str">
        <f>IF(AP247="","",VLOOKUP(AP247,'シフト記号表（勤務時間帯）'!$C$6:$U$35,19,FALSE))</f>
        <v/>
      </c>
      <c r="AQ249" s="247" t="str">
        <f>IF(AQ247="","",VLOOKUP(AQ247,'シフト記号表（勤務時間帯）'!$C$6:$U$35,19,FALSE))</f>
        <v/>
      </c>
      <c r="AR249" s="247" t="str">
        <f>IF(AR247="","",VLOOKUP(AR247,'シフト記号表（勤務時間帯）'!$C$6:$U$35,19,FALSE))</f>
        <v/>
      </c>
      <c r="AS249" s="247" t="str">
        <f>IF(AS247="","",VLOOKUP(AS247,'シフト記号表（勤務時間帯）'!$C$6:$U$35,19,FALSE))</f>
        <v/>
      </c>
      <c r="AT249" s="248" t="str">
        <f>IF(AT247="","",VLOOKUP(AT247,'シフト記号表（勤務時間帯）'!$C$6:$U$35,19,FALSE))</f>
        <v/>
      </c>
      <c r="AU249" s="246" t="str">
        <f>IF(AU247="","",VLOOKUP(AU247,'シフト記号表（勤務時間帯）'!$C$6:$U$35,19,FALSE))</f>
        <v/>
      </c>
      <c r="AV249" s="247" t="str">
        <f>IF(AV247="","",VLOOKUP(AV247,'シフト記号表（勤務時間帯）'!$C$6:$U$35,19,FALSE))</f>
        <v/>
      </c>
      <c r="AW249" s="247" t="str">
        <f>IF(AW247="","",VLOOKUP(AW247,'シフト記号表（勤務時間帯）'!$C$6:$U$35,19,FALSE))</f>
        <v/>
      </c>
      <c r="AX249" s="536">
        <f>IF($BB$3="４週",SUM(S249:AT249),IF($BB$3="暦月",SUM(S249:AW249),""))</f>
        <v>0</v>
      </c>
      <c r="AY249" s="537"/>
      <c r="AZ249" s="538">
        <f>IF($BB$3="４週",AX249/4,IF($BB$3="暦月",'通所型サービス（100名）'!AX249/('通所型サービス（100名）'!$BB$8/7),""))</f>
        <v>0</v>
      </c>
      <c r="BA249" s="539"/>
      <c r="BB249" s="581"/>
      <c r="BC249" s="556"/>
      <c r="BD249" s="556"/>
      <c r="BE249" s="556"/>
      <c r="BF249" s="557"/>
    </row>
    <row r="250" spans="2:58" ht="20.25" customHeight="1">
      <c r="B250" s="459">
        <f>B247+1</f>
        <v>77</v>
      </c>
      <c r="C250" s="540"/>
      <c r="D250" s="541"/>
      <c r="E250" s="542"/>
      <c r="F250" s="249"/>
      <c r="G250" s="549"/>
      <c r="H250" s="551"/>
      <c r="I250" s="475"/>
      <c r="J250" s="475"/>
      <c r="K250" s="476"/>
      <c r="L250" s="552"/>
      <c r="M250" s="553"/>
      <c r="N250" s="553"/>
      <c r="O250" s="554"/>
      <c r="P250" s="558" t="s">
        <v>137</v>
      </c>
      <c r="Q250" s="559"/>
      <c r="R250" s="560"/>
      <c r="S250" s="292"/>
      <c r="T250" s="293"/>
      <c r="U250" s="293"/>
      <c r="V250" s="293"/>
      <c r="W250" s="293"/>
      <c r="X250" s="293"/>
      <c r="Y250" s="294"/>
      <c r="Z250" s="292"/>
      <c r="AA250" s="293"/>
      <c r="AB250" s="293"/>
      <c r="AC250" s="293"/>
      <c r="AD250" s="293"/>
      <c r="AE250" s="293"/>
      <c r="AF250" s="294"/>
      <c r="AG250" s="292"/>
      <c r="AH250" s="293"/>
      <c r="AI250" s="293"/>
      <c r="AJ250" s="293"/>
      <c r="AK250" s="293"/>
      <c r="AL250" s="293"/>
      <c r="AM250" s="294"/>
      <c r="AN250" s="292"/>
      <c r="AO250" s="293"/>
      <c r="AP250" s="293"/>
      <c r="AQ250" s="293"/>
      <c r="AR250" s="293"/>
      <c r="AS250" s="293"/>
      <c r="AT250" s="294"/>
      <c r="AU250" s="292"/>
      <c r="AV250" s="293"/>
      <c r="AW250" s="293"/>
      <c r="AX250" s="624"/>
      <c r="AY250" s="625"/>
      <c r="AZ250" s="626"/>
      <c r="BA250" s="627"/>
      <c r="BB250" s="579"/>
      <c r="BC250" s="553"/>
      <c r="BD250" s="553"/>
      <c r="BE250" s="553"/>
      <c r="BF250" s="554"/>
    </row>
    <row r="251" spans="2:58" ht="20.25" customHeight="1">
      <c r="B251" s="459"/>
      <c r="C251" s="543"/>
      <c r="D251" s="544"/>
      <c r="E251" s="545"/>
      <c r="F251" s="241"/>
      <c r="G251" s="470"/>
      <c r="H251" s="474"/>
      <c r="I251" s="475"/>
      <c r="J251" s="475"/>
      <c r="K251" s="476"/>
      <c r="L251" s="480"/>
      <c r="M251" s="481"/>
      <c r="N251" s="481"/>
      <c r="O251" s="482"/>
      <c r="P251" s="526" t="s">
        <v>138</v>
      </c>
      <c r="Q251" s="527"/>
      <c r="R251" s="528"/>
      <c r="S251" s="242" t="str">
        <f>IF(S250="","",VLOOKUP(S250,'シフト記号表（勤務時間帯）'!$C$6:$K$35,9,FALSE))</f>
        <v/>
      </c>
      <c r="T251" s="243" t="str">
        <f>IF(T250="","",VLOOKUP(T250,'シフト記号表（勤務時間帯）'!$C$6:$K$35,9,FALSE))</f>
        <v/>
      </c>
      <c r="U251" s="243" t="str">
        <f>IF(U250="","",VLOOKUP(U250,'シフト記号表（勤務時間帯）'!$C$6:$K$35,9,FALSE))</f>
        <v/>
      </c>
      <c r="V251" s="243" t="str">
        <f>IF(V250="","",VLOOKUP(V250,'シフト記号表（勤務時間帯）'!$C$6:$K$35,9,FALSE))</f>
        <v/>
      </c>
      <c r="W251" s="243" t="str">
        <f>IF(W250="","",VLOOKUP(W250,'シフト記号表（勤務時間帯）'!$C$6:$K$35,9,FALSE))</f>
        <v/>
      </c>
      <c r="X251" s="243" t="str">
        <f>IF(X250="","",VLOOKUP(X250,'シフト記号表（勤務時間帯）'!$C$6:$K$35,9,FALSE))</f>
        <v/>
      </c>
      <c r="Y251" s="244" t="str">
        <f>IF(Y250="","",VLOOKUP(Y250,'シフト記号表（勤務時間帯）'!$C$6:$K$35,9,FALSE))</f>
        <v/>
      </c>
      <c r="Z251" s="242" t="str">
        <f>IF(Z250="","",VLOOKUP(Z250,'シフト記号表（勤務時間帯）'!$C$6:$K$35,9,FALSE))</f>
        <v/>
      </c>
      <c r="AA251" s="243" t="str">
        <f>IF(AA250="","",VLOOKUP(AA250,'シフト記号表（勤務時間帯）'!$C$6:$K$35,9,FALSE))</f>
        <v/>
      </c>
      <c r="AB251" s="243" t="str">
        <f>IF(AB250="","",VLOOKUP(AB250,'シフト記号表（勤務時間帯）'!$C$6:$K$35,9,FALSE))</f>
        <v/>
      </c>
      <c r="AC251" s="243" t="str">
        <f>IF(AC250="","",VLOOKUP(AC250,'シフト記号表（勤務時間帯）'!$C$6:$K$35,9,FALSE))</f>
        <v/>
      </c>
      <c r="AD251" s="243" t="str">
        <f>IF(AD250="","",VLOOKUP(AD250,'シフト記号表（勤務時間帯）'!$C$6:$K$35,9,FALSE))</f>
        <v/>
      </c>
      <c r="AE251" s="243" t="str">
        <f>IF(AE250="","",VLOOKUP(AE250,'シフト記号表（勤務時間帯）'!$C$6:$K$35,9,FALSE))</f>
        <v/>
      </c>
      <c r="AF251" s="244" t="str">
        <f>IF(AF250="","",VLOOKUP(AF250,'シフト記号表（勤務時間帯）'!$C$6:$K$35,9,FALSE))</f>
        <v/>
      </c>
      <c r="AG251" s="242" t="str">
        <f>IF(AG250="","",VLOOKUP(AG250,'シフト記号表（勤務時間帯）'!$C$6:$K$35,9,FALSE))</f>
        <v/>
      </c>
      <c r="AH251" s="243" t="str">
        <f>IF(AH250="","",VLOOKUP(AH250,'シフト記号表（勤務時間帯）'!$C$6:$K$35,9,FALSE))</f>
        <v/>
      </c>
      <c r="AI251" s="243" t="str">
        <f>IF(AI250="","",VLOOKUP(AI250,'シフト記号表（勤務時間帯）'!$C$6:$K$35,9,FALSE))</f>
        <v/>
      </c>
      <c r="AJ251" s="243" t="str">
        <f>IF(AJ250="","",VLOOKUP(AJ250,'シフト記号表（勤務時間帯）'!$C$6:$K$35,9,FALSE))</f>
        <v/>
      </c>
      <c r="AK251" s="243" t="str">
        <f>IF(AK250="","",VLOOKUP(AK250,'シフト記号表（勤務時間帯）'!$C$6:$K$35,9,FALSE))</f>
        <v/>
      </c>
      <c r="AL251" s="243" t="str">
        <f>IF(AL250="","",VLOOKUP(AL250,'シフト記号表（勤務時間帯）'!$C$6:$K$35,9,FALSE))</f>
        <v/>
      </c>
      <c r="AM251" s="244" t="str">
        <f>IF(AM250="","",VLOOKUP(AM250,'シフト記号表（勤務時間帯）'!$C$6:$K$35,9,FALSE))</f>
        <v/>
      </c>
      <c r="AN251" s="242" t="str">
        <f>IF(AN250="","",VLOOKUP(AN250,'シフト記号表（勤務時間帯）'!$C$6:$K$35,9,FALSE))</f>
        <v/>
      </c>
      <c r="AO251" s="243" t="str">
        <f>IF(AO250="","",VLOOKUP(AO250,'シフト記号表（勤務時間帯）'!$C$6:$K$35,9,FALSE))</f>
        <v/>
      </c>
      <c r="AP251" s="243" t="str">
        <f>IF(AP250="","",VLOOKUP(AP250,'シフト記号表（勤務時間帯）'!$C$6:$K$35,9,FALSE))</f>
        <v/>
      </c>
      <c r="AQ251" s="243" t="str">
        <f>IF(AQ250="","",VLOOKUP(AQ250,'シフト記号表（勤務時間帯）'!$C$6:$K$35,9,FALSE))</f>
        <v/>
      </c>
      <c r="AR251" s="243" t="str">
        <f>IF(AR250="","",VLOOKUP(AR250,'シフト記号表（勤務時間帯）'!$C$6:$K$35,9,FALSE))</f>
        <v/>
      </c>
      <c r="AS251" s="243" t="str">
        <f>IF(AS250="","",VLOOKUP(AS250,'シフト記号表（勤務時間帯）'!$C$6:$K$35,9,FALSE))</f>
        <v/>
      </c>
      <c r="AT251" s="244" t="str">
        <f>IF(AT250="","",VLOOKUP(AT250,'シフト記号表（勤務時間帯）'!$C$6:$K$35,9,FALSE))</f>
        <v/>
      </c>
      <c r="AU251" s="242" t="str">
        <f>IF(AU250="","",VLOOKUP(AU250,'シフト記号表（勤務時間帯）'!$C$6:$K$35,9,FALSE))</f>
        <v/>
      </c>
      <c r="AV251" s="243" t="str">
        <f>IF(AV250="","",VLOOKUP(AV250,'シフト記号表（勤務時間帯）'!$C$6:$K$35,9,FALSE))</f>
        <v/>
      </c>
      <c r="AW251" s="243" t="str">
        <f>IF(AW250="","",VLOOKUP(AW250,'シフト記号表（勤務時間帯）'!$C$6:$K$35,9,FALSE))</f>
        <v/>
      </c>
      <c r="AX251" s="529">
        <f>IF($BB$3="４週",SUM(S251:AT251),IF($BB$3="暦月",SUM(S251:AW251),""))</f>
        <v>0</v>
      </c>
      <c r="AY251" s="530"/>
      <c r="AZ251" s="531">
        <f>IF($BB$3="４週",AX251/4,IF($BB$3="暦月",'通所型サービス（100名）'!AX251/('通所型サービス（100名）'!$BB$8/7),""))</f>
        <v>0</v>
      </c>
      <c r="BA251" s="532"/>
      <c r="BB251" s="580"/>
      <c r="BC251" s="481"/>
      <c r="BD251" s="481"/>
      <c r="BE251" s="481"/>
      <c r="BF251" s="482"/>
    </row>
    <row r="252" spans="2:58" ht="20.25" customHeight="1">
      <c r="B252" s="459"/>
      <c r="C252" s="546"/>
      <c r="D252" s="547"/>
      <c r="E252" s="548"/>
      <c r="F252" s="295">
        <f>C250</f>
        <v>0</v>
      </c>
      <c r="G252" s="550"/>
      <c r="H252" s="474"/>
      <c r="I252" s="475"/>
      <c r="J252" s="475"/>
      <c r="K252" s="476"/>
      <c r="L252" s="555"/>
      <c r="M252" s="556"/>
      <c r="N252" s="556"/>
      <c r="O252" s="557"/>
      <c r="P252" s="533" t="s">
        <v>139</v>
      </c>
      <c r="Q252" s="534"/>
      <c r="R252" s="535"/>
      <c r="S252" s="246" t="str">
        <f>IF(S250="","",VLOOKUP(S250,'シフト記号表（勤務時間帯）'!$C$6:$U$35,19,FALSE))</f>
        <v/>
      </c>
      <c r="T252" s="247" t="str">
        <f>IF(T250="","",VLOOKUP(T250,'シフト記号表（勤務時間帯）'!$C$6:$U$35,19,FALSE))</f>
        <v/>
      </c>
      <c r="U252" s="247" t="str">
        <f>IF(U250="","",VLOOKUP(U250,'シフト記号表（勤務時間帯）'!$C$6:$U$35,19,FALSE))</f>
        <v/>
      </c>
      <c r="V252" s="247" t="str">
        <f>IF(V250="","",VLOOKUP(V250,'シフト記号表（勤務時間帯）'!$C$6:$U$35,19,FALSE))</f>
        <v/>
      </c>
      <c r="W252" s="247" t="str">
        <f>IF(W250="","",VLOOKUP(W250,'シフト記号表（勤務時間帯）'!$C$6:$U$35,19,FALSE))</f>
        <v/>
      </c>
      <c r="X252" s="247" t="str">
        <f>IF(X250="","",VLOOKUP(X250,'シフト記号表（勤務時間帯）'!$C$6:$U$35,19,FALSE))</f>
        <v/>
      </c>
      <c r="Y252" s="248" t="str">
        <f>IF(Y250="","",VLOOKUP(Y250,'シフト記号表（勤務時間帯）'!$C$6:$U$35,19,FALSE))</f>
        <v/>
      </c>
      <c r="Z252" s="246" t="str">
        <f>IF(Z250="","",VLOOKUP(Z250,'シフト記号表（勤務時間帯）'!$C$6:$U$35,19,FALSE))</f>
        <v/>
      </c>
      <c r="AA252" s="247" t="str">
        <f>IF(AA250="","",VLOOKUP(AA250,'シフト記号表（勤務時間帯）'!$C$6:$U$35,19,FALSE))</f>
        <v/>
      </c>
      <c r="AB252" s="247" t="str">
        <f>IF(AB250="","",VLOOKUP(AB250,'シフト記号表（勤務時間帯）'!$C$6:$U$35,19,FALSE))</f>
        <v/>
      </c>
      <c r="AC252" s="247" t="str">
        <f>IF(AC250="","",VLOOKUP(AC250,'シフト記号表（勤務時間帯）'!$C$6:$U$35,19,FALSE))</f>
        <v/>
      </c>
      <c r="AD252" s="247" t="str">
        <f>IF(AD250="","",VLOOKUP(AD250,'シフト記号表（勤務時間帯）'!$C$6:$U$35,19,FALSE))</f>
        <v/>
      </c>
      <c r="AE252" s="247" t="str">
        <f>IF(AE250="","",VLOOKUP(AE250,'シフト記号表（勤務時間帯）'!$C$6:$U$35,19,FALSE))</f>
        <v/>
      </c>
      <c r="AF252" s="248" t="str">
        <f>IF(AF250="","",VLOOKUP(AF250,'シフト記号表（勤務時間帯）'!$C$6:$U$35,19,FALSE))</f>
        <v/>
      </c>
      <c r="AG252" s="246" t="str">
        <f>IF(AG250="","",VLOOKUP(AG250,'シフト記号表（勤務時間帯）'!$C$6:$U$35,19,FALSE))</f>
        <v/>
      </c>
      <c r="AH252" s="247" t="str">
        <f>IF(AH250="","",VLOOKUP(AH250,'シフト記号表（勤務時間帯）'!$C$6:$U$35,19,FALSE))</f>
        <v/>
      </c>
      <c r="AI252" s="247" t="str">
        <f>IF(AI250="","",VLOOKUP(AI250,'シフト記号表（勤務時間帯）'!$C$6:$U$35,19,FALSE))</f>
        <v/>
      </c>
      <c r="AJ252" s="247" t="str">
        <f>IF(AJ250="","",VLOOKUP(AJ250,'シフト記号表（勤務時間帯）'!$C$6:$U$35,19,FALSE))</f>
        <v/>
      </c>
      <c r="AK252" s="247" t="str">
        <f>IF(AK250="","",VLOOKUP(AK250,'シフト記号表（勤務時間帯）'!$C$6:$U$35,19,FALSE))</f>
        <v/>
      </c>
      <c r="AL252" s="247" t="str">
        <f>IF(AL250="","",VLOOKUP(AL250,'シフト記号表（勤務時間帯）'!$C$6:$U$35,19,FALSE))</f>
        <v/>
      </c>
      <c r="AM252" s="248" t="str">
        <f>IF(AM250="","",VLOOKUP(AM250,'シフト記号表（勤務時間帯）'!$C$6:$U$35,19,FALSE))</f>
        <v/>
      </c>
      <c r="AN252" s="246" t="str">
        <f>IF(AN250="","",VLOOKUP(AN250,'シフト記号表（勤務時間帯）'!$C$6:$U$35,19,FALSE))</f>
        <v/>
      </c>
      <c r="AO252" s="247" t="str">
        <f>IF(AO250="","",VLOOKUP(AO250,'シフト記号表（勤務時間帯）'!$C$6:$U$35,19,FALSE))</f>
        <v/>
      </c>
      <c r="AP252" s="247" t="str">
        <f>IF(AP250="","",VLOOKUP(AP250,'シフト記号表（勤務時間帯）'!$C$6:$U$35,19,FALSE))</f>
        <v/>
      </c>
      <c r="AQ252" s="247" t="str">
        <f>IF(AQ250="","",VLOOKUP(AQ250,'シフト記号表（勤務時間帯）'!$C$6:$U$35,19,FALSE))</f>
        <v/>
      </c>
      <c r="AR252" s="247" t="str">
        <f>IF(AR250="","",VLOOKUP(AR250,'シフト記号表（勤務時間帯）'!$C$6:$U$35,19,FALSE))</f>
        <v/>
      </c>
      <c r="AS252" s="247" t="str">
        <f>IF(AS250="","",VLOOKUP(AS250,'シフト記号表（勤務時間帯）'!$C$6:$U$35,19,FALSE))</f>
        <v/>
      </c>
      <c r="AT252" s="248" t="str">
        <f>IF(AT250="","",VLOOKUP(AT250,'シフト記号表（勤務時間帯）'!$C$6:$U$35,19,FALSE))</f>
        <v/>
      </c>
      <c r="AU252" s="246" t="str">
        <f>IF(AU250="","",VLOOKUP(AU250,'シフト記号表（勤務時間帯）'!$C$6:$U$35,19,FALSE))</f>
        <v/>
      </c>
      <c r="AV252" s="247" t="str">
        <f>IF(AV250="","",VLOOKUP(AV250,'シフト記号表（勤務時間帯）'!$C$6:$U$35,19,FALSE))</f>
        <v/>
      </c>
      <c r="AW252" s="247" t="str">
        <f>IF(AW250="","",VLOOKUP(AW250,'シフト記号表（勤務時間帯）'!$C$6:$U$35,19,FALSE))</f>
        <v/>
      </c>
      <c r="AX252" s="536">
        <f>IF($BB$3="４週",SUM(S252:AT252),IF($BB$3="暦月",SUM(S252:AW252),""))</f>
        <v>0</v>
      </c>
      <c r="AY252" s="537"/>
      <c r="AZ252" s="538">
        <f>IF($BB$3="４週",AX252/4,IF($BB$3="暦月",'通所型サービス（100名）'!AX252/('通所型サービス（100名）'!$BB$8/7),""))</f>
        <v>0</v>
      </c>
      <c r="BA252" s="539"/>
      <c r="BB252" s="581"/>
      <c r="BC252" s="556"/>
      <c r="BD252" s="556"/>
      <c r="BE252" s="556"/>
      <c r="BF252" s="557"/>
    </row>
    <row r="253" spans="2:58" ht="20.25" customHeight="1">
      <c r="B253" s="459">
        <f>B250+1</f>
        <v>78</v>
      </c>
      <c r="C253" s="540"/>
      <c r="D253" s="541"/>
      <c r="E253" s="542"/>
      <c r="F253" s="249"/>
      <c r="G253" s="549"/>
      <c r="H253" s="551"/>
      <c r="I253" s="475"/>
      <c r="J253" s="475"/>
      <c r="K253" s="476"/>
      <c r="L253" s="552"/>
      <c r="M253" s="553"/>
      <c r="N253" s="553"/>
      <c r="O253" s="554"/>
      <c r="P253" s="558" t="s">
        <v>137</v>
      </c>
      <c r="Q253" s="559"/>
      <c r="R253" s="560"/>
      <c r="S253" s="292"/>
      <c r="T253" s="293"/>
      <c r="U253" s="293"/>
      <c r="V253" s="293"/>
      <c r="W253" s="293"/>
      <c r="X253" s="293"/>
      <c r="Y253" s="294"/>
      <c r="Z253" s="292"/>
      <c r="AA253" s="293"/>
      <c r="AB253" s="293"/>
      <c r="AC253" s="293"/>
      <c r="AD253" s="293"/>
      <c r="AE253" s="293"/>
      <c r="AF253" s="294"/>
      <c r="AG253" s="292"/>
      <c r="AH253" s="293"/>
      <c r="AI253" s="293"/>
      <c r="AJ253" s="293"/>
      <c r="AK253" s="293"/>
      <c r="AL253" s="293"/>
      <c r="AM253" s="294"/>
      <c r="AN253" s="292"/>
      <c r="AO253" s="293"/>
      <c r="AP253" s="293"/>
      <c r="AQ253" s="293"/>
      <c r="AR253" s="293"/>
      <c r="AS253" s="293"/>
      <c r="AT253" s="294"/>
      <c r="AU253" s="292"/>
      <c r="AV253" s="293"/>
      <c r="AW253" s="293"/>
      <c r="AX253" s="624"/>
      <c r="AY253" s="625"/>
      <c r="AZ253" s="626"/>
      <c r="BA253" s="627"/>
      <c r="BB253" s="579"/>
      <c r="BC253" s="553"/>
      <c r="BD253" s="553"/>
      <c r="BE253" s="553"/>
      <c r="BF253" s="554"/>
    </row>
    <row r="254" spans="2:58" ht="20.25" customHeight="1">
      <c r="B254" s="459"/>
      <c r="C254" s="543"/>
      <c r="D254" s="544"/>
      <c r="E254" s="545"/>
      <c r="F254" s="241"/>
      <c r="G254" s="470"/>
      <c r="H254" s="474"/>
      <c r="I254" s="475"/>
      <c r="J254" s="475"/>
      <c r="K254" s="476"/>
      <c r="L254" s="480"/>
      <c r="M254" s="481"/>
      <c r="N254" s="481"/>
      <c r="O254" s="482"/>
      <c r="P254" s="526" t="s">
        <v>138</v>
      </c>
      <c r="Q254" s="527"/>
      <c r="R254" s="528"/>
      <c r="S254" s="242" t="str">
        <f>IF(S253="","",VLOOKUP(S253,'シフト記号表（勤務時間帯）'!$C$6:$K$35,9,FALSE))</f>
        <v/>
      </c>
      <c r="T254" s="243" t="str">
        <f>IF(T253="","",VLOOKUP(T253,'シフト記号表（勤務時間帯）'!$C$6:$K$35,9,FALSE))</f>
        <v/>
      </c>
      <c r="U254" s="243" t="str">
        <f>IF(U253="","",VLOOKUP(U253,'シフト記号表（勤務時間帯）'!$C$6:$K$35,9,FALSE))</f>
        <v/>
      </c>
      <c r="V254" s="243" t="str">
        <f>IF(V253="","",VLOOKUP(V253,'シフト記号表（勤務時間帯）'!$C$6:$K$35,9,FALSE))</f>
        <v/>
      </c>
      <c r="W254" s="243" t="str">
        <f>IF(W253="","",VLOOKUP(W253,'シフト記号表（勤務時間帯）'!$C$6:$K$35,9,FALSE))</f>
        <v/>
      </c>
      <c r="X254" s="243" t="str">
        <f>IF(X253="","",VLOOKUP(X253,'シフト記号表（勤務時間帯）'!$C$6:$K$35,9,FALSE))</f>
        <v/>
      </c>
      <c r="Y254" s="244" t="str">
        <f>IF(Y253="","",VLOOKUP(Y253,'シフト記号表（勤務時間帯）'!$C$6:$K$35,9,FALSE))</f>
        <v/>
      </c>
      <c r="Z254" s="242" t="str">
        <f>IF(Z253="","",VLOOKUP(Z253,'シフト記号表（勤務時間帯）'!$C$6:$K$35,9,FALSE))</f>
        <v/>
      </c>
      <c r="AA254" s="243" t="str">
        <f>IF(AA253="","",VLOOKUP(AA253,'シフト記号表（勤務時間帯）'!$C$6:$K$35,9,FALSE))</f>
        <v/>
      </c>
      <c r="AB254" s="243" t="str">
        <f>IF(AB253="","",VLOOKUP(AB253,'シフト記号表（勤務時間帯）'!$C$6:$K$35,9,FALSE))</f>
        <v/>
      </c>
      <c r="AC254" s="243" t="str">
        <f>IF(AC253="","",VLOOKUP(AC253,'シフト記号表（勤務時間帯）'!$C$6:$K$35,9,FALSE))</f>
        <v/>
      </c>
      <c r="AD254" s="243" t="str">
        <f>IF(AD253="","",VLOOKUP(AD253,'シフト記号表（勤務時間帯）'!$C$6:$K$35,9,FALSE))</f>
        <v/>
      </c>
      <c r="AE254" s="243" t="str">
        <f>IF(AE253="","",VLOOKUP(AE253,'シフト記号表（勤務時間帯）'!$C$6:$K$35,9,FALSE))</f>
        <v/>
      </c>
      <c r="AF254" s="244" t="str">
        <f>IF(AF253="","",VLOOKUP(AF253,'シフト記号表（勤務時間帯）'!$C$6:$K$35,9,FALSE))</f>
        <v/>
      </c>
      <c r="AG254" s="242" t="str">
        <f>IF(AG253="","",VLOOKUP(AG253,'シフト記号表（勤務時間帯）'!$C$6:$K$35,9,FALSE))</f>
        <v/>
      </c>
      <c r="AH254" s="243" t="str">
        <f>IF(AH253="","",VLOOKUP(AH253,'シフト記号表（勤務時間帯）'!$C$6:$K$35,9,FALSE))</f>
        <v/>
      </c>
      <c r="AI254" s="243" t="str">
        <f>IF(AI253="","",VLOOKUP(AI253,'シフト記号表（勤務時間帯）'!$C$6:$K$35,9,FALSE))</f>
        <v/>
      </c>
      <c r="AJ254" s="243" t="str">
        <f>IF(AJ253="","",VLOOKUP(AJ253,'シフト記号表（勤務時間帯）'!$C$6:$K$35,9,FALSE))</f>
        <v/>
      </c>
      <c r="AK254" s="243" t="str">
        <f>IF(AK253="","",VLOOKUP(AK253,'シフト記号表（勤務時間帯）'!$C$6:$K$35,9,FALSE))</f>
        <v/>
      </c>
      <c r="AL254" s="243" t="str">
        <f>IF(AL253="","",VLOOKUP(AL253,'シフト記号表（勤務時間帯）'!$C$6:$K$35,9,FALSE))</f>
        <v/>
      </c>
      <c r="AM254" s="244" t="str">
        <f>IF(AM253="","",VLOOKUP(AM253,'シフト記号表（勤務時間帯）'!$C$6:$K$35,9,FALSE))</f>
        <v/>
      </c>
      <c r="AN254" s="242" t="str">
        <f>IF(AN253="","",VLOOKUP(AN253,'シフト記号表（勤務時間帯）'!$C$6:$K$35,9,FALSE))</f>
        <v/>
      </c>
      <c r="AO254" s="243" t="str">
        <f>IF(AO253="","",VLOOKUP(AO253,'シフト記号表（勤務時間帯）'!$C$6:$K$35,9,FALSE))</f>
        <v/>
      </c>
      <c r="AP254" s="243" t="str">
        <f>IF(AP253="","",VLOOKUP(AP253,'シフト記号表（勤務時間帯）'!$C$6:$K$35,9,FALSE))</f>
        <v/>
      </c>
      <c r="AQ254" s="243" t="str">
        <f>IF(AQ253="","",VLOOKUP(AQ253,'シフト記号表（勤務時間帯）'!$C$6:$K$35,9,FALSE))</f>
        <v/>
      </c>
      <c r="AR254" s="243" t="str">
        <f>IF(AR253="","",VLOOKUP(AR253,'シフト記号表（勤務時間帯）'!$C$6:$K$35,9,FALSE))</f>
        <v/>
      </c>
      <c r="AS254" s="243" t="str">
        <f>IF(AS253="","",VLOOKUP(AS253,'シフト記号表（勤務時間帯）'!$C$6:$K$35,9,FALSE))</f>
        <v/>
      </c>
      <c r="AT254" s="244" t="str">
        <f>IF(AT253="","",VLOOKUP(AT253,'シフト記号表（勤務時間帯）'!$C$6:$K$35,9,FALSE))</f>
        <v/>
      </c>
      <c r="AU254" s="242" t="str">
        <f>IF(AU253="","",VLOOKUP(AU253,'シフト記号表（勤務時間帯）'!$C$6:$K$35,9,FALSE))</f>
        <v/>
      </c>
      <c r="AV254" s="243" t="str">
        <f>IF(AV253="","",VLOOKUP(AV253,'シフト記号表（勤務時間帯）'!$C$6:$K$35,9,FALSE))</f>
        <v/>
      </c>
      <c r="AW254" s="243" t="str">
        <f>IF(AW253="","",VLOOKUP(AW253,'シフト記号表（勤務時間帯）'!$C$6:$K$35,9,FALSE))</f>
        <v/>
      </c>
      <c r="AX254" s="529">
        <f>IF($BB$3="４週",SUM(S254:AT254),IF($BB$3="暦月",SUM(S254:AW254),""))</f>
        <v>0</v>
      </c>
      <c r="AY254" s="530"/>
      <c r="AZ254" s="531">
        <f>IF($BB$3="４週",AX254/4,IF($BB$3="暦月",'通所型サービス（100名）'!AX254/('通所型サービス（100名）'!$BB$8/7),""))</f>
        <v>0</v>
      </c>
      <c r="BA254" s="532"/>
      <c r="BB254" s="580"/>
      <c r="BC254" s="481"/>
      <c r="BD254" s="481"/>
      <c r="BE254" s="481"/>
      <c r="BF254" s="482"/>
    </row>
    <row r="255" spans="2:58" ht="20.25" customHeight="1">
      <c r="B255" s="459"/>
      <c r="C255" s="546"/>
      <c r="D255" s="547"/>
      <c r="E255" s="548"/>
      <c r="F255" s="295">
        <f>C253</f>
        <v>0</v>
      </c>
      <c r="G255" s="550"/>
      <c r="H255" s="474"/>
      <c r="I255" s="475"/>
      <c r="J255" s="475"/>
      <c r="K255" s="476"/>
      <c r="L255" s="555"/>
      <c r="M255" s="556"/>
      <c r="N255" s="556"/>
      <c r="O255" s="557"/>
      <c r="P255" s="533" t="s">
        <v>139</v>
      </c>
      <c r="Q255" s="534"/>
      <c r="R255" s="535"/>
      <c r="S255" s="246" t="str">
        <f>IF(S253="","",VLOOKUP(S253,'シフト記号表（勤務時間帯）'!$C$6:$U$35,19,FALSE))</f>
        <v/>
      </c>
      <c r="T255" s="247" t="str">
        <f>IF(T253="","",VLOOKUP(T253,'シフト記号表（勤務時間帯）'!$C$6:$U$35,19,FALSE))</f>
        <v/>
      </c>
      <c r="U255" s="247" t="str">
        <f>IF(U253="","",VLOOKUP(U253,'シフト記号表（勤務時間帯）'!$C$6:$U$35,19,FALSE))</f>
        <v/>
      </c>
      <c r="V255" s="247" t="str">
        <f>IF(V253="","",VLOOKUP(V253,'シフト記号表（勤務時間帯）'!$C$6:$U$35,19,FALSE))</f>
        <v/>
      </c>
      <c r="W255" s="247" t="str">
        <f>IF(W253="","",VLOOKUP(W253,'シフト記号表（勤務時間帯）'!$C$6:$U$35,19,FALSE))</f>
        <v/>
      </c>
      <c r="X255" s="247" t="str">
        <f>IF(X253="","",VLOOKUP(X253,'シフト記号表（勤務時間帯）'!$C$6:$U$35,19,FALSE))</f>
        <v/>
      </c>
      <c r="Y255" s="248" t="str">
        <f>IF(Y253="","",VLOOKUP(Y253,'シフト記号表（勤務時間帯）'!$C$6:$U$35,19,FALSE))</f>
        <v/>
      </c>
      <c r="Z255" s="246" t="str">
        <f>IF(Z253="","",VLOOKUP(Z253,'シフト記号表（勤務時間帯）'!$C$6:$U$35,19,FALSE))</f>
        <v/>
      </c>
      <c r="AA255" s="247" t="str">
        <f>IF(AA253="","",VLOOKUP(AA253,'シフト記号表（勤務時間帯）'!$C$6:$U$35,19,FALSE))</f>
        <v/>
      </c>
      <c r="AB255" s="247" t="str">
        <f>IF(AB253="","",VLOOKUP(AB253,'シフト記号表（勤務時間帯）'!$C$6:$U$35,19,FALSE))</f>
        <v/>
      </c>
      <c r="AC255" s="247" t="str">
        <f>IF(AC253="","",VLOOKUP(AC253,'シフト記号表（勤務時間帯）'!$C$6:$U$35,19,FALSE))</f>
        <v/>
      </c>
      <c r="AD255" s="247" t="str">
        <f>IF(AD253="","",VLOOKUP(AD253,'シフト記号表（勤務時間帯）'!$C$6:$U$35,19,FALSE))</f>
        <v/>
      </c>
      <c r="AE255" s="247" t="str">
        <f>IF(AE253="","",VLOOKUP(AE253,'シフト記号表（勤務時間帯）'!$C$6:$U$35,19,FALSE))</f>
        <v/>
      </c>
      <c r="AF255" s="248" t="str">
        <f>IF(AF253="","",VLOOKUP(AF253,'シフト記号表（勤務時間帯）'!$C$6:$U$35,19,FALSE))</f>
        <v/>
      </c>
      <c r="AG255" s="246" t="str">
        <f>IF(AG253="","",VLOOKUP(AG253,'シフト記号表（勤務時間帯）'!$C$6:$U$35,19,FALSE))</f>
        <v/>
      </c>
      <c r="AH255" s="247" t="str">
        <f>IF(AH253="","",VLOOKUP(AH253,'シフト記号表（勤務時間帯）'!$C$6:$U$35,19,FALSE))</f>
        <v/>
      </c>
      <c r="AI255" s="247" t="str">
        <f>IF(AI253="","",VLOOKUP(AI253,'シフト記号表（勤務時間帯）'!$C$6:$U$35,19,FALSE))</f>
        <v/>
      </c>
      <c r="AJ255" s="247" t="str">
        <f>IF(AJ253="","",VLOOKUP(AJ253,'シフト記号表（勤務時間帯）'!$C$6:$U$35,19,FALSE))</f>
        <v/>
      </c>
      <c r="AK255" s="247" t="str">
        <f>IF(AK253="","",VLOOKUP(AK253,'シフト記号表（勤務時間帯）'!$C$6:$U$35,19,FALSE))</f>
        <v/>
      </c>
      <c r="AL255" s="247" t="str">
        <f>IF(AL253="","",VLOOKUP(AL253,'シフト記号表（勤務時間帯）'!$C$6:$U$35,19,FALSE))</f>
        <v/>
      </c>
      <c r="AM255" s="248" t="str">
        <f>IF(AM253="","",VLOOKUP(AM253,'シフト記号表（勤務時間帯）'!$C$6:$U$35,19,FALSE))</f>
        <v/>
      </c>
      <c r="AN255" s="246" t="str">
        <f>IF(AN253="","",VLOOKUP(AN253,'シフト記号表（勤務時間帯）'!$C$6:$U$35,19,FALSE))</f>
        <v/>
      </c>
      <c r="AO255" s="247" t="str">
        <f>IF(AO253="","",VLOOKUP(AO253,'シフト記号表（勤務時間帯）'!$C$6:$U$35,19,FALSE))</f>
        <v/>
      </c>
      <c r="AP255" s="247" t="str">
        <f>IF(AP253="","",VLOOKUP(AP253,'シフト記号表（勤務時間帯）'!$C$6:$U$35,19,FALSE))</f>
        <v/>
      </c>
      <c r="AQ255" s="247" t="str">
        <f>IF(AQ253="","",VLOOKUP(AQ253,'シフト記号表（勤務時間帯）'!$C$6:$U$35,19,FALSE))</f>
        <v/>
      </c>
      <c r="AR255" s="247" t="str">
        <f>IF(AR253="","",VLOOKUP(AR253,'シフト記号表（勤務時間帯）'!$C$6:$U$35,19,FALSE))</f>
        <v/>
      </c>
      <c r="AS255" s="247" t="str">
        <f>IF(AS253="","",VLOOKUP(AS253,'シフト記号表（勤務時間帯）'!$C$6:$U$35,19,FALSE))</f>
        <v/>
      </c>
      <c r="AT255" s="248" t="str">
        <f>IF(AT253="","",VLOOKUP(AT253,'シフト記号表（勤務時間帯）'!$C$6:$U$35,19,FALSE))</f>
        <v/>
      </c>
      <c r="AU255" s="246" t="str">
        <f>IF(AU253="","",VLOOKUP(AU253,'シフト記号表（勤務時間帯）'!$C$6:$U$35,19,FALSE))</f>
        <v/>
      </c>
      <c r="AV255" s="247" t="str">
        <f>IF(AV253="","",VLOOKUP(AV253,'シフト記号表（勤務時間帯）'!$C$6:$U$35,19,FALSE))</f>
        <v/>
      </c>
      <c r="AW255" s="247" t="str">
        <f>IF(AW253="","",VLOOKUP(AW253,'シフト記号表（勤務時間帯）'!$C$6:$U$35,19,FALSE))</f>
        <v/>
      </c>
      <c r="AX255" s="536">
        <f>IF($BB$3="４週",SUM(S255:AT255),IF($BB$3="暦月",SUM(S255:AW255),""))</f>
        <v>0</v>
      </c>
      <c r="AY255" s="537"/>
      <c r="AZ255" s="538">
        <f>IF($BB$3="４週",AX255/4,IF($BB$3="暦月",'通所型サービス（100名）'!AX255/('通所型サービス（100名）'!$BB$8/7),""))</f>
        <v>0</v>
      </c>
      <c r="BA255" s="539"/>
      <c r="BB255" s="581"/>
      <c r="BC255" s="556"/>
      <c r="BD255" s="556"/>
      <c r="BE255" s="556"/>
      <c r="BF255" s="557"/>
    </row>
    <row r="256" spans="2:58" ht="20.25" customHeight="1">
      <c r="B256" s="459">
        <f>B253+1</f>
        <v>79</v>
      </c>
      <c r="C256" s="540"/>
      <c r="D256" s="541"/>
      <c r="E256" s="542"/>
      <c r="F256" s="249"/>
      <c r="G256" s="549"/>
      <c r="H256" s="551"/>
      <c r="I256" s="475"/>
      <c r="J256" s="475"/>
      <c r="K256" s="476"/>
      <c r="L256" s="552"/>
      <c r="M256" s="553"/>
      <c r="N256" s="553"/>
      <c r="O256" s="554"/>
      <c r="P256" s="558" t="s">
        <v>137</v>
      </c>
      <c r="Q256" s="559"/>
      <c r="R256" s="560"/>
      <c r="S256" s="292"/>
      <c r="T256" s="293"/>
      <c r="U256" s="293"/>
      <c r="V256" s="293"/>
      <c r="W256" s="293"/>
      <c r="X256" s="293"/>
      <c r="Y256" s="294"/>
      <c r="Z256" s="292"/>
      <c r="AA256" s="293"/>
      <c r="AB256" s="293"/>
      <c r="AC256" s="293"/>
      <c r="AD256" s="293"/>
      <c r="AE256" s="293"/>
      <c r="AF256" s="294"/>
      <c r="AG256" s="292"/>
      <c r="AH256" s="293"/>
      <c r="AI256" s="293"/>
      <c r="AJ256" s="293"/>
      <c r="AK256" s="293"/>
      <c r="AL256" s="293"/>
      <c r="AM256" s="294"/>
      <c r="AN256" s="292"/>
      <c r="AO256" s="293"/>
      <c r="AP256" s="293"/>
      <c r="AQ256" s="293"/>
      <c r="AR256" s="293"/>
      <c r="AS256" s="293"/>
      <c r="AT256" s="294"/>
      <c r="AU256" s="292"/>
      <c r="AV256" s="293"/>
      <c r="AW256" s="293"/>
      <c r="AX256" s="624"/>
      <c r="AY256" s="625"/>
      <c r="AZ256" s="626"/>
      <c r="BA256" s="627"/>
      <c r="BB256" s="579"/>
      <c r="BC256" s="553"/>
      <c r="BD256" s="553"/>
      <c r="BE256" s="553"/>
      <c r="BF256" s="554"/>
    </row>
    <row r="257" spans="2:58" ht="20.25" customHeight="1">
      <c r="B257" s="459"/>
      <c r="C257" s="543"/>
      <c r="D257" s="544"/>
      <c r="E257" s="545"/>
      <c r="F257" s="241"/>
      <c r="G257" s="470"/>
      <c r="H257" s="474"/>
      <c r="I257" s="475"/>
      <c r="J257" s="475"/>
      <c r="K257" s="476"/>
      <c r="L257" s="480"/>
      <c r="M257" s="481"/>
      <c r="N257" s="481"/>
      <c r="O257" s="482"/>
      <c r="P257" s="526" t="s">
        <v>138</v>
      </c>
      <c r="Q257" s="527"/>
      <c r="R257" s="528"/>
      <c r="S257" s="242" t="str">
        <f>IF(S256="","",VLOOKUP(S256,'シフト記号表（勤務時間帯）'!$C$6:$K$35,9,FALSE))</f>
        <v/>
      </c>
      <c r="T257" s="243" t="str">
        <f>IF(T256="","",VLOOKUP(T256,'シフト記号表（勤務時間帯）'!$C$6:$K$35,9,FALSE))</f>
        <v/>
      </c>
      <c r="U257" s="243" t="str">
        <f>IF(U256="","",VLOOKUP(U256,'シフト記号表（勤務時間帯）'!$C$6:$K$35,9,FALSE))</f>
        <v/>
      </c>
      <c r="V257" s="243" t="str">
        <f>IF(V256="","",VLOOKUP(V256,'シフト記号表（勤務時間帯）'!$C$6:$K$35,9,FALSE))</f>
        <v/>
      </c>
      <c r="W257" s="243" t="str">
        <f>IF(W256="","",VLOOKUP(W256,'シフト記号表（勤務時間帯）'!$C$6:$K$35,9,FALSE))</f>
        <v/>
      </c>
      <c r="X257" s="243" t="str">
        <f>IF(X256="","",VLOOKUP(X256,'シフト記号表（勤務時間帯）'!$C$6:$K$35,9,FALSE))</f>
        <v/>
      </c>
      <c r="Y257" s="244" t="str">
        <f>IF(Y256="","",VLOOKUP(Y256,'シフト記号表（勤務時間帯）'!$C$6:$K$35,9,FALSE))</f>
        <v/>
      </c>
      <c r="Z257" s="242" t="str">
        <f>IF(Z256="","",VLOOKUP(Z256,'シフト記号表（勤務時間帯）'!$C$6:$K$35,9,FALSE))</f>
        <v/>
      </c>
      <c r="AA257" s="243" t="str">
        <f>IF(AA256="","",VLOOKUP(AA256,'シフト記号表（勤務時間帯）'!$C$6:$K$35,9,FALSE))</f>
        <v/>
      </c>
      <c r="AB257" s="243" t="str">
        <f>IF(AB256="","",VLOOKUP(AB256,'シフト記号表（勤務時間帯）'!$C$6:$K$35,9,FALSE))</f>
        <v/>
      </c>
      <c r="AC257" s="243" t="str">
        <f>IF(AC256="","",VLOOKUP(AC256,'シフト記号表（勤務時間帯）'!$C$6:$K$35,9,FALSE))</f>
        <v/>
      </c>
      <c r="AD257" s="243" t="str">
        <f>IF(AD256="","",VLOOKUP(AD256,'シフト記号表（勤務時間帯）'!$C$6:$K$35,9,FALSE))</f>
        <v/>
      </c>
      <c r="AE257" s="243" t="str">
        <f>IF(AE256="","",VLOOKUP(AE256,'シフト記号表（勤務時間帯）'!$C$6:$K$35,9,FALSE))</f>
        <v/>
      </c>
      <c r="AF257" s="244" t="str">
        <f>IF(AF256="","",VLOOKUP(AF256,'シフト記号表（勤務時間帯）'!$C$6:$K$35,9,FALSE))</f>
        <v/>
      </c>
      <c r="AG257" s="242" t="str">
        <f>IF(AG256="","",VLOOKUP(AG256,'シフト記号表（勤務時間帯）'!$C$6:$K$35,9,FALSE))</f>
        <v/>
      </c>
      <c r="AH257" s="243" t="str">
        <f>IF(AH256="","",VLOOKUP(AH256,'シフト記号表（勤務時間帯）'!$C$6:$K$35,9,FALSE))</f>
        <v/>
      </c>
      <c r="AI257" s="243" t="str">
        <f>IF(AI256="","",VLOOKUP(AI256,'シフト記号表（勤務時間帯）'!$C$6:$K$35,9,FALSE))</f>
        <v/>
      </c>
      <c r="AJ257" s="243" t="str">
        <f>IF(AJ256="","",VLOOKUP(AJ256,'シフト記号表（勤務時間帯）'!$C$6:$K$35,9,FALSE))</f>
        <v/>
      </c>
      <c r="AK257" s="243" t="str">
        <f>IF(AK256="","",VLOOKUP(AK256,'シフト記号表（勤務時間帯）'!$C$6:$K$35,9,FALSE))</f>
        <v/>
      </c>
      <c r="AL257" s="243" t="str">
        <f>IF(AL256="","",VLOOKUP(AL256,'シフト記号表（勤務時間帯）'!$C$6:$K$35,9,FALSE))</f>
        <v/>
      </c>
      <c r="AM257" s="244" t="str">
        <f>IF(AM256="","",VLOOKUP(AM256,'シフト記号表（勤務時間帯）'!$C$6:$K$35,9,FALSE))</f>
        <v/>
      </c>
      <c r="AN257" s="242" t="str">
        <f>IF(AN256="","",VLOOKUP(AN256,'シフト記号表（勤務時間帯）'!$C$6:$K$35,9,FALSE))</f>
        <v/>
      </c>
      <c r="AO257" s="243" t="str">
        <f>IF(AO256="","",VLOOKUP(AO256,'シフト記号表（勤務時間帯）'!$C$6:$K$35,9,FALSE))</f>
        <v/>
      </c>
      <c r="AP257" s="243" t="str">
        <f>IF(AP256="","",VLOOKUP(AP256,'シフト記号表（勤務時間帯）'!$C$6:$K$35,9,FALSE))</f>
        <v/>
      </c>
      <c r="AQ257" s="243" t="str">
        <f>IF(AQ256="","",VLOOKUP(AQ256,'シフト記号表（勤務時間帯）'!$C$6:$K$35,9,FALSE))</f>
        <v/>
      </c>
      <c r="AR257" s="243" t="str">
        <f>IF(AR256="","",VLOOKUP(AR256,'シフト記号表（勤務時間帯）'!$C$6:$K$35,9,FALSE))</f>
        <v/>
      </c>
      <c r="AS257" s="243" t="str">
        <f>IF(AS256="","",VLOOKUP(AS256,'シフト記号表（勤務時間帯）'!$C$6:$K$35,9,FALSE))</f>
        <v/>
      </c>
      <c r="AT257" s="244" t="str">
        <f>IF(AT256="","",VLOOKUP(AT256,'シフト記号表（勤務時間帯）'!$C$6:$K$35,9,FALSE))</f>
        <v/>
      </c>
      <c r="AU257" s="242" t="str">
        <f>IF(AU256="","",VLOOKUP(AU256,'シフト記号表（勤務時間帯）'!$C$6:$K$35,9,FALSE))</f>
        <v/>
      </c>
      <c r="AV257" s="243" t="str">
        <f>IF(AV256="","",VLOOKUP(AV256,'シフト記号表（勤務時間帯）'!$C$6:$K$35,9,FALSE))</f>
        <v/>
      </c>
      <c r="AW257" s="243" t="str">
        <f>IF(AW256="","",VLOOKUP(AW256,'シフト記号表（勤務時間帯）'!$C$6:$K$35,9,FALSE))</f>
        <v/>
      </c>
      <c r="AX257" s="529">
        <f>IF($BB$3="４週",SUM(S257:AT257),IF($BB$3="暦月",SUM(S257:AW257),""))</f>
        <v>0</v>
      </c>
      <c r="AY257" s="530"/>
      <c r="AZ257" s="531">
        <f>IF($BB$3="４週",AX257/4,IF($BB$3="暦月",'通所型サービス（100名）'!AX257/('通所型サービス（100名）'!$BB$8/7),""))</f>
        <v>0</v>
      </c>
      <c r="BA257" s="532"/>
      <c r="BB257" s="580"/>
      <c r="BC257" s="481"/>
      <c r="BD257" s="481"/>
      <c r="BE257" s="481"/>
      <c r="BF257" s="482"/>
    </row>
    <row r="258" spans="2:58" ht="20.25" customHeight="1">
      <c r="B258" s="459"/>
      <c r="C258" s="546"/>
      <c r="D258" s="547"/>
      <c r="E258" s="548"/>
      <c r="F258" s="295">
        <f>C256</f>
        <v>0</v>
      </c>
      <c r="G258" s="550"/>
      <c r="H258" s="474"/>
      <c r="I258" s="475"/>
      <c r="J258" s="475"/>
      <c r="K258" s="476"/>
      <c r="L258" s="555"/>
      <c r="M258" s="556"/>
      <c r="N258" s="556"/>
      <c r="O258" s="557"/>
      <c r="P258" s="533" t="s">
        <v>139</v>
      </c>
      <c r="Q258" s="534"/>
      <c r="R258" s="535"/>
      <c r="S258" s="246" t="str">
        <f>IF(S256="","",VLOOKUP(S256,'シフト記号表（勤務時間帯）'!$C$6:$U$35,19,FALSE))</f>
        <v/>
      </c>
      <c r="T258" s="247" t="str">
        <f>IF(T256="","",VLOOKUP(T256,'シフト記号表（勤務時間帯）'!$C$6:$U$35,19,FALSE))</f>
        <v/>
      </c>
      <c r="U258" s="247" t="str">
        <f>IF(U256="","",VLOOKUP(U256,'シフト記号表（勤務時間帯）'!$C$6:$U$35,19,FALSE))</f>
        <v/>
      </c>
      <c r="V258" s="247" t="str">
        <f>IF(V256="","",VLOOKUP(V256,'シフト記号表（勤務時間帯）'!$C$6:$U$35,19,FALSE))</f>
        <v/>
      </c>
      <c r="W258" s="247" t="str">
        <f>IF(W256="","",VLOOKUP(W256,'シフト記号表（勤務時間帯）'!$C$6:$U$35,19,FALSE))</f>
        <v/>
      </c>
      <c r="X258" s="247" t="str">
        <f>IF(X256="","",VLOOKUP(X256,'シフト記号表（勤務時間帯）'!$C$6:$U$35,19,FALSE))</f>
        <v/>
      </c>
      <c r="Y258" s="248" t="str">
        <f>IF(Y256="","",VLOOKUP(Y256,'シフト記号表（勤務時間帯）'!$C$6:$U$35,19,FALSE))</f>
        <v/>
      </c>
      <c r="Z258" s="246" t="str">
        <f>IF(Z256="","",VLOOKUP(Z256,'シフト記号表（勤務時間帯）'!$C$6:$U$35,19,FALSE))</f>
        <v/>
      </c>
      <c r="AA258" s="247" t="str">
        <f>IF(AA256="","",VLOOKUP(AA256,'シフト記号表（勤務時間帯）'!$C$6:$U$35,19,FALSE))</f>
        <v/>
      </c>
      <c r="AB258" s="247" t="str">
        <f>IF(AB256="","",VLOOKUP(AB256,'シフト記号表（勤務時間帯）'!$C$6:$U$35,19,FALSE))</f>
        <v/>
      </c>
      <c r="AC258" s="247" t="str">
        <f>IF(AC256="","",VLOOKUP(AC256,'シフト記号表（勤務時間帯）'!$C$6:$U$35,19,FALSE))</f>
        <v/>
      </c>
      <c r="AD258" s="247" t="str">
        <f>IF(AD256="","",VLOOKUP(AD256,'シフト記号表（勤務時間帯）'!$C$6:$U$35,19,FALSE))</f>
        <v/>
      </c>
      <c r="AE258" s="247" t="str">
        <f>IF(AE256="","",VLOOKUP(AE256,'シフト記号表（勤務時間帯）'!$C$6:$U$35,19,FALSE))</f>
        <v/>
      </c>
      <c r="AF258" s="248" t="str">
        <f>IF(AF256="","",VLOOKUP(AF256,'シフト記号表（勤務時間帯）'!$C$6:$U$35,19,FALSE))</f>
        <v/>
      </c>
      <c r="AG258" s="246" t="str">
        <f>IF(AG256="","",VLOOKUP(AG256,'シフト記号表（勤務時間帯）'!$C$6:$U$35,19,FALSE))</f>
        <v/>
      </c>
      <c r="AH258" s="247" t="str">
        <f>IF(AH256="","",VLOOKUP(AH256,'シフト記号表（勤務時間帯）'!$C$6:$U$35,19,FALSE))</f>
        <v/>
      </c>
      <c r="AI258" s="247" t="str">
        <f>IF(AI256="","",VLOOKUP(AI256,'シフト記号表（勤務時間帯）'!$C$6:$U$35,19,FALSE))</f>
        <v/>
      </c>
      <c r="AJ258" s="247" t="str">
        <f>IF(AJ256="","",VLOOKUP(AJ256,'シフト記号表（勤務時間帯）'!$C$6:$U$35,19,FALSE))</f>
        <v/>
      </c>
      <c r="AK258" s="247" t="str">
        <f>IF(AK256="","",VLOOKUP(AK256,'シフト記号表（勤務時間帯）'!$C$6:$U$35,19,FALSE))</f>
        <v/>
      </c>
      <c r="AL258" s="247" t="str">
        <f>IF(AL256="","",VLOOKUP(AL256,'シフト記号表（勤務時間帯）'!$C$6:$U$35,19,FALSE))</f>
        <v/>
      </c>
      <c r="AM258" s="248" t="str">
        <f>IF(AM256="","",VLOOKUP(AM256,'シフト記号表（勤務時間帯）'!$C$6:$U$35,19,FALSE))</f>
        <v/>
      </c>
      <c r="AN258" s="246" t="str">
        <f>IF(AN256="","",VLOOKUP(AN256,'シフト記号表（勤務時間帯）'!$C$6:$U$35,19,FALSE))</f>
        <v/>
      </c>
      <c r="AO258" s="247" t="str">
        <f>IF(AO256="","",VLOOKUP(AO256,'シフト記号表（勤務時間帯）'!$C$6:$U$35,19,FALSE))</f>
        <v/>
      </c>
      <c r="AP258" s="247" t="str">
        <f>IF(AP256="","",VLOOKUP(AP256,'シフト記号表（勤務時間帯）'!$C$6:$U$35,19,FALSE))</f>
        <v/>
      </c>
      <c r="AQ258" s="247" t="str">
        <f>IF(AQ256="","",VLOOKUP(AQ256,'シフト記号表（勤務時間帯）'!$C$6:$U$35,19,FALSE))</f>
        <v/>
      </c>
      <c r="AR258" s="247" t="str">
        <f>IF(AR256="","",VLOOKUP(AR256,'シフト記号表（勤務時間帯）'!$C$6:$U$35,19,FALSE))</f>
        <v/>
      </c>
      <c r="AS258" s="247" t="str">
        <f>IF(AS256="","",VLOOKUP(AS256,'シフト記号表（勤務時間帯）'!$C$6:$U$35,19,FALSE))</f>
        <v/>
      </c>
      <c r="AT258" s="248" t="str">
        <f>IF(AT256="","",VLOOKUP(AT256,'シフト記号表（勤務時間帯）'!$C$6:$U$35,19,FALSE))</f>
        <v/>
      </c>
      <c r="AU258" s="246" t="str">
        <f>IF(AU256="","",VLOOKUP(AU256,'シフト記号表（勤務時間帯）'!$C$6:$U$35,19,FALSE))</f>
        <v/>
      </c>
      <c r="AV258" s="247" t="str">
        <f>IF(AV256="","",VLOOKUP(AV256,'シフト記号表（勤務時間帯）'!$C$6:$U$35,19,FALSE))</f>
        <v/>
      </c>
      <c r="AW258" s="247" t="str">
        <f>IF(AW256="","",VLOOKUP(AW256,'シフト記号表（勤務時間帯）'!$C$6:$U$35,19,FALSE))</f>
        <v/>
      </c>
      <c r="AX258" s="536">
        <f>IF($BB$3="４週",SUM(S258:AT258),IF($BB$3="暦月",SUM(S258:AW258),""))</f>
        <v>0</v>
      </c>
      <c r="AY258" s="537"/>
      <c r="AZ258" s="538">
        <f>IF($BB$3="４週",AX258/4,IF($BB$3="暦月",'通所型サービス（100名）'!AX258/('通所型サービス（100名）'!$BB$8/7),""))</f>
        <v>0</v>
      </c>
      <c r="BA258" s="539"/>
      <c r="BB258" s="581"/>
      <c r="BC258" s="556"/>
      <c r="BD258" s="556"/>
      <c r="BE258" s="556"/>
      <c r="BF258" s="557"/>
    </row>
    <row r="259" spans="2:58" ht="20.25" customHeight="1">
      <c r="B259" s="459">
        <f>B256+1</f>
        <v>80</v>
      </c>
      <c r="C259" s="540"/>
      <c r="D259" s="541"/>
      <c r="E259" s="542"/>
      <c r="F259" s="249"/>
      <c r="G259" s="549"/>
      <c r="H259" s="551"/>
      <c r="I259" s="475"/>
      <c r="J259" s="475"/>
      <c r="K259" s="476"/>
      <c r="L259" s="552"/>
      <c r="M259" s="553"/>
      <c r="N259" s="553"/>
      <c r="O259" s="554"/>
      <c r="P259" s="558" t="s">
        <v>137</v>
      </c>
      <c r="Q259" s="559"/>
      <c r="R259" s="560"/>
      <c r="S259" s="292"/>
      <c r="T259" s="293"/>
      <c r="U259" s="293"/>
      <c r="V259" s="293"/>
      <c r="W259" s="293"/>
      <c r="X259" s="293"/>
      <c r="Y259" s="294"/>
      <c r="Z259" s="292"/>
      <c r="AA259" s="293"/>
      <c r="AB259" s="293"/>
      <c r="AC259" s="293"/>
      <c r="AD259" s="293"/>
      <c r="AE259" s="293"/>
      <c r="AF259" s="294"/>
      <c r="AG259" s="292"/>
      <c r="AH259" s="293"/>
      <c r="AI259" s="293"/>
      <c r="AJ259" s="293"/>
      <c r="AK259" s="293"/>
      <c r="AL259" s="293"/>
      <c r="AM259" s="294"/>
      <c r="AN259" s="292"/>
      <c r="AO259" s="293"/>
      <c r="AP259" s="293"/>
      <c r="AQ259" s="293"/>
      <c r="AR259" s="293"/>
      <c r="AS259" s="293"/>
      <c r="AT259" s="294"/>
      <c r="AU259" s="292"/>
      <c r="AV259" s="293"/>
      <c r="AW259" s="293"/>
      <c r="AX259" s="624"/>
      <c r="AY259" s="625"/>
      <c r="AZ259" s="626"/>
      <c r="BA259" s="627"/>
      <c r="BB259" s="579"/>
      <c r="BC259" s="553"/>
      <c r="BD259" s="553"/>
      <c r="BE259" s="553"/>
      <c r="BF259" s="554"/>
    </row>
    <row r="260" spans="2:58" ht="20.25" customHeight="1">
      <c r="B260" s="459"/>
      <c r="C260" s="543"/>
      <c r="D260" s="544"/>
      <c r="E260" s="545"/>
      <c r="F260" s="241"/>
      <c r="G260" s="470"/>
      <c r="H260" s="474"/>
      <c r="I260" s="475"/>
      <c r="J260" s="475"/>
      <c r="K260" s="476"/>
      <c r="L260" s="480"/>
      <c r="M260" s="481"/>
      <c r="N260" s="481"/>
      <c r="O260" s="482"/>
      <c r="P260" s="526" t="s">
        <v>138</v>
      </c>
      <c r="Q260" s="527"/>
      <c r="R260" s="528"/>
      <c r="S260" s="242" t="str">
        <f>IF(S259="","",VLOOKUP(S259,'シフト記号表（勤務時間帯）'!$C$6:$K$35,9,FALSE))</f>
        <v/>
      </c>
      <c r="T260" s="243" t="str">
        <f>IF(T259="","",VLOOKUP(T259,'シフト記号表（勤務時間帯）'!$C$6:$K$35,9,FALSE))</f>
        <v/>
      </c>
      <c r="U260" s="243" t="str">
        <f>IF(U259="","",VLOOKUP(U259,'シフト記号表（勤務時間帯）'!$C$6:$K$35,9,FALSE))</f>
        <v/>
      </c>
      <c r="V260" s="243" t="str">
        <f>IF(V259="","",VLOOKUP(V259,'シフト記号表（勤務時間帯）'!$C$6:$K$35,9,FALSE))</f>
        <v/>
      </c>
      <c r="W260" s="243" t="str">
        <f>IF(W259="","",VLOOKUP(W259,'シフト記号表（勤務時間帯）'!$C$6:$K$35,9,FALSE))</f>
        <v/>
      </c>
      <c r="X260" s="243" t="str">
        <f>IF(X259="","",VLOOKUP(X259,'シフト記号表（勤務時間帯）'!$C$6:$K$35,9,FALSE))</f>
        <v/>
      </c>
      <c r="Y260" s="244" t="str">
        <f>IF(Y259="","",VLOOKUP(Y259,'シフト記号表（勤務時間帯）'!$C$6:$K$35,9,FALSE))</f>
        <v/>
      </c>
      <c r="Z260" s="242" t="str">
        <f>IF(Z259="","",VLOOKUP(Z259,'シフト記号表（勤務時間帯）'!$C$6:$K$35,9,FALSE))</f>
        <v/>
      </c>
      <c r="AA260" s="243" t="str">
        <f>IF(AA259="","",VLOOKUP(AA259,'シフト記号表（勤務時間帯）'!$C$6:$K$35,9,FALSE))</f>
        <v/>
      </c>
      <c r="AB260" s="243" t="str">
        <f>IF(AB259="","",VLOOKUP(AB259,'シフト記号表（勤務時間帯）'!$C$6:$K$35,9,FALSE))</f>
        <v/>
      </c>
      <c r="AC260" s="243" t="str">
        <f>IF(AC259="","",VLOOKUP(AC259,'シフト記号表（勤務時間帯）'!$C$6:$K$35,9,FALSE))</f>
        <v/>
      </c>
      <c r="AD260" s="243" t="str">
        <f>IF(AD259="","",VLOOKUP(AD259,'シフト記号表（勤務時間帯）'!$C$6:$K$35,9,FALSE))</f>
        <v/>
      </c>
      <c r="AE260" s="243" t="str">
        <f>IF(AE259="","",VLOOKUP(AE259,'シフト記号表（勤務時間帯）'!$C$6:$K$35,9,FALSE))</f>
        <v/>
      </c>
      <c r="AF260" s="244" t="str">
        <f>IF(AF259="","",VLOOKUP(AF259,'シフト記号表（勤務時間帯）'!$C$6:$K$35,9,FALSE))</f>
        <v/>
      </c>
      <c r="AG260" s="242" t="str">
        <f>IF(AG259="","",VLOOKUP(AG259,'シフト記号表（勤務時間帯）'!$C$6:$K$35,9,FALSE))</f>
        <v/>
      </c>
      <c r="AH260" s="243" t="str">
        <f>IF(AH259="","",VLOOKUP(AH259,'シフト記号表（勤務時間帯）'!$C$6:$K$35,9,FALSE))</f>
        <v/>
      </c>
      <c r="AI260" s="243" t="str">
        <f>IF(AI259="","",VLOOKUP(AI259,'シフト記号表（勤務時間帯）'!$C$6:$K$35,9,FALSE))</f>
        <v/>
      </c>
      <c r="AJ260" s="243" t="str">
        <f>IF(AJ259="","",VLOOKUP(AJ259,'シフト記号表（勤務時間帯）'!$C$6:$K$35,9,FALSE))</f>
        <v/>
      </c>
      <c r="AK260" s="243" t="str">
        <f>IF(AK259="","",VLOOKUP(AK259,'シフト記号表（勤務時間帯）'!$C$6:$K$35,9,FALSE))</f>
        <v/>
      </c>
      <c r="AL260" s="243" t="str">
        <f>IF(AL259="","",VLOOKUP(AL259,'シフト記号表（勤務時間帯）'!$C$6:$K$35,9,FALSE))</f>
        <v/>
      </c>
      <c r="AM260" s="244" t="str">
        <f>IF(AM259="","",VLOOKUP(AM259,'シフト記号表（勤務時間帯）'!$C$6:$K$35,9,FALSE))</f>
        <v/>
      </c>
      <c r="AN260" s="242" t="str">
        <f>IF(AN259="","",VLOOKUP(AN259,'シフト記号表（勤務時間帯）'!$C$6:$K$35,9,FALSE))</f>
        <v/>
      </c>
      <c r="AO260" s="243" t="str">
        <f>IF(AO259="","",VLOOKUP(AO259,'シフト記号表（勤務時間帯）'!$C$6:$K$35,9,FALSE))</f>
        <v/>
      </c>
      <c r="AP260" s="243" t="str">
        <f>IF(AP259="","",VLOOKUP(AP259,'シフト記号表（勤務時間帯）'!$C$6:$K$35,9,FALSE))</f>
        <v/>
      </c>
      <c r="AQ260" s="243" t="str">
        <f>IF(AQ259="","",VLOOKUP(AQ259,'シフト記号表（勤務時間帯）'!$C$6:$K$35,9,FALSE))</f>
        <v/>
      </c>
      <c r="AR260" s="243" t="str">
        <f>IF(AR259="","",VLOOKUP(AR259,'シフト記号表（勤務時間帯）'!$C$6:$K$35,9,FALSE))</f>
        <v/>
      </c>
      <c r="AS260" s="243" t="str">
        <f>IF(AS259="","",VLOOKUP(AS259,'シフト記号表（勤務時間帯）'!$C$6:$K$35,9,FALSE))</f>
        <v/>
      </c>
      <c r="AT260" s="244" t="str">
        <f>IF(AT259="","",VLOOKUP(AT259,'シフト記号表（勤務時間帯）'!$C$6:$K$35,9,FALSE))</f>
        <v/>
      </c>
      <c r="AU260" s="242" t="str">
        <f>IF(AU259="","",VLOOKUP(AU259,'シフト記号表（勤務時間帯）'!$C$6:$K$35,9,FALSE))</f>
        <v/>
      </c>
      <c r="AV260" s="243" t="str">
        <f>IF(AV259="","",VLOOKUP(AV259,'シフト記号表（勤務時間帯）'!$C$6:$K$35,9,FALSE))</f>
        <v/>
      </c>
      <c r="AW260" s="243" t="str">
        <f>IF(AW259="","",VLOOKUP(AW259,'シフト記号表（勤務時間帯）'!$C$6:$K$35,9,FALSE))</f>
        <v/>
      </c>
      <c r="AX260" s="529">
        <f>IF($BB$3="４週",SUM(S260:AT260),IF($BB$3="暦月",SUM(S260:AW260),""))</f>
        <v>0</v>
      </c>
      <c r="AY260" s="530"/>
      <c r="AZ260" s="531">
        <f>IF($BB$3="４週",AX260/4,IF($BB$3="暦月",'通所型サービス（100名）'!AX260/('通所型サービス（100名）'!$BB$8/7),""))</f>
        <v>0</v>
      </c>
      <c r="BA260" s="532"/>
      <c r="BB260" s="580"/>
      <c r="BC260" s="481"/>
      <c r="BD260" s="481"/>
      <c r="BE260" s="481"/>
      <c r="BF260" s="482"/>
    </row>
    <row r="261" spans="2:58" ht="20.25" customHeight="1">
      <c r="B261" s="459"/>
      <c r="C261" s="546"/>
      <c r="D261" s="547"/>
      <c r="E261" s="548"/>
      <c r="F261" s="295">
        <f>C259</f>
        <v>0</v>
      </c>
      <c r="G261" s="550"/>
      <c r="H261" s="474"/>
      <c r="I261" s="475"/>
      <c r="J261" s="475"/>
      <c r="K261" s="476"/>
      <c r="L261" s="555"/>
      <c r="M261" s="556"/>
      <c r="N261" s="556"/>
      <c r="O261" s="557"/>
      <c r="P261" s="533" t="s">
        <v>139</v>
      </c>
      <c r="Q261" s="534"/>
      <c r="R261" s="535"/>
      <c r="S261" s="246" t="str">
        <f>IF(S259="","",VLOOKUP(S259,'シフト記号表（勤務時間帯）'!$C$6:$U$35,19,FALSE))</f>
        <v/>
      </c>
      <c r="T261" s="247" t="str">
        <f>IF(T259="","",VLOOKUP(T259,'シフト記号表（勤務時間帯）'!$C$6:$U$35,19,FALSE))</f>
        <v/>
      </c>
      <c r="U261" s="247" t="str">
        <f>IF(U259="","",VLOOKUP(U259,'シフト記号表（勤務時間帯）'!$C$6:$U$35,19,FALSE))</f>
        <v/>
      </c>
      <c r="V261" s="247" t="str">
        <f>IF(V259="","",VLOOKUP(V259,'シフト記号表（勤務時間帯）'!$C$6:$U$35,19,FALSE))</f>
        <v/>
      </c>
      <c r="W261" s="247" t="str">
        <f>IF(W259="","",VLOOKUP(W259,'シフト記号表（勤務時間帯）'!$C$6:$U$35,19,FALSE))</f>
        <v/>
      </c>
      <c r="X261" s="247" t="str">
        <f>IF(X259="","",VLOOKUP(X259,'シフト記号表（勤務時間帯）'!$C$6:$U$35,19,FALSE))</f>
        <v/>
      </c>
      <c r="Y261" s="248" t="str">
        <f>IF(Y259="","",VLOOKUP(Y259,'シフト記号表（勤務時間帯）'!$C$6:$U$35,19,FALSE))</f>
        <v/>
      </c>
      <c r="Z261" s="246" t="str">
        <f>IF(Z259="","",VLOOKUP(Z259,'シフト記号表（勤務時間帯）'!$C$6:$U$35,19,FALSE))</f>
        <v/>
      </c>
      <c r="AA261" s="247" t="str">
        <f>IF(AA259="","",VLOOKUP(AA259,'シフト記号表（勤務時間帯）'!$C$6:$U$35,19,FALSE))</f>
        <v/>
      </c>
      <c r="AB261" s="247" t="str">
        <f>IF(AB259="","",VLOOKUP(AB259,'シフト記号表（勤務時間帯）'!$C$6:$U$35,19,FALSE))</f>
        <v/>
      </c>
      <c r="AC261" s="247" t="str">
        <f>IF(AC259="","",VLOOKUP(AC259,'シフト記号表（勤務時間帯）'!$C$6:$U$35,19,FALSE))</f>
        <v/>
      </c>
      <c r="AD261" s="247" t="str">
        <f>IF(AD259="","",VLOOKUP(AD259,'シフト記号表（勤務時間帯）'!$C$6:$U$35,19,FALSE))</f>
        <v/>
      </c>
      <c r="AE261" s="247" t="str">
        <f>IF(AE259="","",VLOOKUP(AE259,'シフト記号表（勤務時間帯）'!$C$6:$U$35,19,FALSE))</f>
        <v/>
      </c>
      <c r="AF261" s="248" t="str">
        <f>IF(AF259="","",VLOOKUP(AF259,'シフト記号表（勤務時間帯）'!$C$6:$U$35,19,FALSE))</f>
        <v/>
      </c>
      <c r="AG261" s="246" t="str">
        <f>IF(AG259="","",VLOOKUP(AG259,'シフト記号表（勤務時間帯）'!$C$6:$U$35,19,FALSE))</f>
        <v/>
      </c>
      <c r="AH261" s="247" t="str">
        <f>IF(AH259="","",VLOOKUP(AH259,'シフト記号表（勤務時間帯）'!$C$6:$U$35,19,FALSE))</f>
        <v/>
      </c>
      <c r="AI261" s="247" t="str">
        <f>IF(AI259="","",VLOOKUP(AI259,'シフト記号表（勤務時間帯）'!$C$6:$U$35,19,FALSE))</f>
        <v/>
      </c>
      <c r="AJ261" s="247" t="str">
        <f>IF(AJ259="","",VLOOKUP(AJ259,'シフト記号表（勤務時間帯）'!$C$6:$U$35,19,FALSE))</f>
        <v/>
      </c>
      <c r="AK261" s="247" t="str">
        <f>IF(AK259="","",VLOOKUP(AK259,'シフト記号表（勤務時間帯）'!$C$6:$U$35,19,FALSE))</f>
        <v/>
      </c>
      <c r="AL261" s="247" t="str">
        <f>IF(AL259="","",VLOOKUP(AL259,'シフト記号表（勤務時間帯）'!$C$6:$U$35,19,FALSE))</f>
        <v/>
      </c>
      <c r="AM261" s="248" t="str">
        <f>IF(AM259="","",VLOOKUP(AM259,'シフト記号表（勤務時間帯）'!$C$6:$U$35,19,FALSE))</f>
        <v/>
      </c>
      <c r="AN261" s="246" t="str">
        <f>IF(AN259="","",VLOOKUP(AN259,'シフト記号表（勤務時間帯）'!$C$6:$U$35,19,FALSE))</f>
        <v/>
      </c>
      <c r="AO261" s="247" t="str">
        <f>IF(AO259="","",VLOOKUP(AO259,'シフト記号表（勤務時間帯）'!$C$6:$U$35,19,FALSE))</f>
        <v/>
      </c>
      <c r="AP261" s="247" t="str">
        <f>IF(AP259="","",VLOOKUP(AP259,'シフト記号表（勤務時間帯）'!$C$6:$U$35,19,FALSE))</f>
        <v/>
      </c>
      <c r="AQ261" s="247" t="str">
        <f>IF(AQ259="","",VLOOKUP(AQ259,'シフト記号表（勤務時間帯）'!$C$6:$U$35,19,FALSE))</f>
        <v/>
      </c>
      <c r="AR261" s="247" t="str">
        <f>IF(AR259="","",VLOOKUP(AR259,'シフト記号表（勤務時間帯）'!$C$6:$U$35,19,FALSE))</f>
        <v/>
      </c>
      <c r="AS261" s="247" t="str">
        <f>IF(AS259="","",VLOOKUP(AS259,'シフト記号表（勤務時間帯）'!$C$6:$U$35,19,FALSE))</f>
        <v/>
      </c>
      <c r="AT261" s="248" t="str">
        <f>IF(AT259="","",VLOOKUP(AT259,'シフト記号表（勤務時間帯）'!$C$6:$U$35,19,FALSE))</f>
        <v/>
      </c>
      <c r="AU261" s="246" t="str">
        <f>IF(AU259="","",VLOOKUP(AU259,'シフト記号表（勤務時間帯）'!$C$6:$U$35,19,FALSE))</f>
        <v/>
      </c>
      <c r="AV261" s="247" t="str">
        <f>IF(AV259="","",VLOOKUP(AV259,'シフト記号表（勤務時間帯）'!$C$6:$U$35,19,FALSE))</f>
        <v/>
      </c>
      <c r="AW261" s="247" t="str">
        <f>IF(AW259="","",VLOOKUP(AW259,'シフト記号表（勤務時間帯）'!$C$6:$U$35,19,FALSE))</f>
        <v/>
      </c>
      <c r="AX261" s="536">
        <f>IF($BB$3="４週",SUM(S261:AT261),IF($BB$3="暦月",SUM(S261:AW261),""))</f>
        <v>0</v>
      </c>
      <c r="AY261" s="537"/>
      <c r="AZ261" s="538">
        <f>IF($BB$3="４週",AX261/4,IF($BB$3="暦月",'通所型サービス（100名）'!AX261/('通所型サービス（100名）'!$BB$8/7),""))</f>
        <v>0</v>
      </c>
      <c r="BA261" s="539"/>
      <c r="BB261" s="581"/>
      <c r="BC261" s="556"/>
      <c r="BD261" s="556"/>
      <c r="BE261" s="556"/>
      <c r="BF261" s="557"/>
    </row>
    <row r="262" spans="2:58" ht="20.25" customHeight="1">
      <c r="B262" s="459">
        <f>B259+1</f>
        <v>81</v>
      </c>
      <c r="C262" s="540"/>
      <c r="D262" s="541"/>
      <c r="E262" s="542"/>
      <c r="F262" s="249"/>
      <c r="G262" s="549"/>
      <c r="H262" s="551"/>
      <c r="I262" s="475"/>
      <c r="J262" s="475"/>
      <c r="K262" s="476"/>
      <c r="L262" s="552"/>
      <c r="M262" s="553"/>
      <c r="N262" s="553"/>
      <c r="O262" s="554"/>
      <c r="P262" s="558" t="s">
        <v>137</v>
      </c>
      <c r="Q262" s="559"/>
      <c r="R262" s="560"/>
      <c r="S262" s="292"/>
      <c r="T262" s="293"/>
      <c r="U262" s="293"/>
      <c r="V262" s="293"/>
      <c r="W262" s="293"/>
      <c r="X262" s="293"/>
      <c r="Y262" s="294"/>
      <c r="Z262" s="292"/>
      <c r="AA262" s="293"/>
      <c r="AB262" s="293"/>
      <c r="AC262" s="293"/>
      <c r="AD262" s="293"/>
      <c r="AE262" s="293"/>
      <c r="AF262" s="294"/>
      <c r="AG262" s="292"/>
      <c r="AH262" s="293"/>
      <c r="AI262" s="293"/>
      <c r="AJ262" s="293"/>
      <c r="AK262" s="293"/>
      <c r="AL262" s="293"/>
      <c r="AM262" s="294"/>
      <c r="AN262" s="292"/>
      <c r="AO262" s="293"/>
      <c r="AP262" s="293"/>
      <c r="AQ262" s="293"/>
      <c r="AR262" s="293"/>
      <c r="AS262" s="293"/>
      <c r="AT262" s="294"/>
      <c r="AU262" s="292"/>
      <c r="AV262" s="293"/>
      <c r="AW262" s="293"/>
      <c r="AX262" s="624"/>
      <c r="AY262" s="625"/>
      <c r="AZ262" s="626"/>
      <c r="BA262" s="627"/>
      <c r="BB262" s="579"/>
      <c r="BC262" s="553"/>
      <c r="BD262" s="553"/>
      <c r="BE262" s="553"/>
      <c r="BF262" s="554"/>
    </row>
    <row r="263" spans="2:58" ht="20.25" customHeight="1">
      <c r="B263" s="459"/>
      <c r="C263" s="543"/>
      <c r="D263" s="544"/>
      <c r="E263" s="545"/>
      <c r="F263" s="241"/>
      <c r="G263" s="470"/>
      <c r="H263" s="474"/>
      <c r="I263" s="475"/>
      <c r="J263" s="475"/>
      <c r="K263" s="476"/>
      <c r="L263" s="480"/>
      <c r="M263" s="481"/>
      <c r="N263" s="481"/>
      <c r="O263" s="482"/>
      <c r="P263" s="526" t="s">
        <v>138</v>
      </c>
      <c r="Q263" s="527"/>
      <c r="R263" s="528"/>
      <c r="S263" s="242" t="str">
        <f>IF(S262="","",VLOOKUP(S262,'シフト記号表（勤務時間帯）'!$C$6:$K$35,9,FALSE))</f>
        <v/>
      </c>
      <c r="T263" s="243" t="str">
        <f>IF(T262="","",VLOOKUP(T262,'シフト記号表（勤務時間帯）'!$C$6:$K$35,9,FALSE))</f>
        <v/>
      </c>
      <c r="U263" s="243" t="str">
        <f>IF(U262="","",VLOOKUP(U262,'シフト記号表（勤務時間帯）'!$C$6:$K$35,9,FALSE))</f>
        <v/>
      </c>
      <c r="V263" s="243" t="str">
        <f>IF(V262="","",VLOOKUP(V262,'シフト記号表（勤務時間帯）'!$C$6:$K$35,9,FALSE))</f>
        <v/>
      </c>
      <c r="W263" s="243" t="str">
        <f>IF(W262="","",VLOOKUP(W262,'シフト記号表（勤務時間帯）'!$C$6:$K$35,9,FALSE))</f>
        <v/>
      </c>
      <c r="X263" s="243" t="str">
        <f>IF(X262="","",VLOOKUP(X262,'シフト記号表（勤務時間帯）'!$C$6:$K$35,9,FALSE))</f>
        <v/>
      </c>
      <c r="Y263" s="244" t="str">
        <f>IF(Y262="","",VLOOKUP(Y262,'シフト記号表（勤務時間帯）'!$C$6:$K$35,9,FALSE))</f>
        <v/>
      </c>
      <c r="Z263" s="242" t="str">
        <f>IF(Z262="","",VLOOKUP(Z262,'シフト記号表（勤務時間帯）'!$C$6:$K$35,9,FALSE))</f>
        <v/>
      </c>
      <c r="AA263" s="243" t="str">
        <f>IF(AA262="","",VLOOKUP(AA262,'シフト記号表（勤務時間帯）'!$C$6:$K$35,9,FALSE))</f>
        <v/>
      </c>
      <c r="AB263" s="243" t="str">
        <f>IF(AB262="","",VLOOKUP(AB262,'シフト記号表（勤務時間帯）'!$C$6:$K$35,9,FALSE))</f>
        <v/>
      </c>
      <c r="AC263" s="243" t="str">
        <f>IF(AC262="","",VLOOKUP(AC262,'シフト記号表（勤務時間帯）'!$C$6:$K$35,9,FALSE))</f>
        <v/>
      </c>
      <c r="AD263" s="243" t="str">
        <f>IF(AD262="","",VLOOKUP(AD262,'シフト記号表（勤務時間帯）'!$C$6:$K$35,9,FALSE))</f>
        <v/>
      </c>
      <c r="AE263" s="243" t="str">
        <f>IF(AE262="","",VLOOKUP(AE262,'シフト記号表（勤務時間帯）'!$C$6:$K$35,9,FALSE))</f>
        <v/>
      </c>
      <c r="AF263" s="244" t="str">
        <f>IF(AF262="","",VLOOKUP(AF262,'シフト記号表（勤務時間帯）'!$C$6:$K$35,9,FALSE))</f>
        <v/>
      </c>
      <c r="AG263" s="242" t="str">
        <f>IF(AG262="","",VLOOKUP(AG262,'シフト記号表（勤務時間帯）'!$C$6:$K$35,9,FALSE))</f>
        <v/>
      </c>
      <c r="AH263" s="243" t="str">
        <f>IF(AH262="","",VLOOKUP(AH262,'シフト記号表（勤務時間帯）'!$C$6:$K$35,9,FALSE))</f>
        <v/>
      </c>
      <c r="AI263" s="243" t="str">
        <f>IF(AI262="","",VLOOKUP(AI262,'シフト記号表（勤務時間帯）'!$C$6:$K$35,9,FALSE))</f>
        <v/>
      </c>
      <c r="AJ263" s="243" t="str">
        <f>IF(AJ262="","",VLOOKUP(AJ262,'シフト記号表（勤務時間帯）'!$C$6:$K$35,9,FALSE))</f>
        <v/>
      </c>
      <c r="AK263" s="243" t="str">
        <f>IF(AK262="","",VLOOKUP(AK262,'シフト記号表（勤務時間帯）'!$C$6:$K$35,9,FALSE))</f>
        <v/>
      </c>
      <c r="AL263" s="243" t="str">
        <f>IF(AL262="","",VLOOKUP(AL262,'シフト記号表（勤務時間帯）'!$C$6:$K$35,9,FALSE))</f>
        <v/>
      </c>
      <c r="AM263" s="244" t="str">
        <f>IF(AM262="","",VLOOKUP(AM262,'シフト記号表（勤務時間帯）'!$C$6:$K$35,9,FALSE))</f>
        <v/>
      </c>
      <c r="AN263" s="242" t="str">
        <f>IF(AN262="","",VLOOKUP(AN262,'シフト記号表（勤務時間帯）'!$C$6:$K$35,9,FALSE))</f>
        <v/>
      </c>
      <c r="AO263" s="243" t="str">
        <f>IF(AO262="","",VLOOKUP(AO262,'シフト記号表（勤務時間帯）'!$C$6:$K$35,9,FALSE))</f>
        <v/>
      </c>
      <c r="AP263" s="243" t="str">
        <f>IF(AP262="","",VLOOKUP(AP262,'シフト記号表（勤務時間帯）'!$C$6:$K$35,9,FALSE))</f>
        <v/>
      </c>
      <c r="AQ263" s="243" t="str">
        <f>IF(AQ262="","",VLOOKUP(AQ262,'シフト記号表（勤務時間帯）'!$C$6:$K$35,9,FALSE))</f>
        <v/>
      </c>
      <c r="AR263" s="243" t="str">
        <f>IF(AR262="","",VLOOKUP(AR262,'シフト記号表（勤務時間帯）'!$C$6:$K$35,9,FALSE))</f>
        <v/>
      </c>
      <c r="AS263" s="243" t="str">
        <f>IF(AS262="","",VLOOKUP(AS262,'シフト記号表（勤務時間帯）'!$C$6:$K$35,9,FALSE))</f>
        <v/>
      </c>
      <c r="AT263" s="244" t="str">
        <f>IF(AT262="","",VLOOKUP(AT262,'シフト記号表（勤務時間帯）'!$C$6:$K$35,9,FALSE))</f>
        <v/>
      </c>
      <c r="AU263" s="242" t="str">
        <f>IF(AU262="","",VLOOKUP(AU262,'シフト記号表（勤務時間帯）'!$C$6:$K$35,9,FALSE))</f>
        <v/>
      </c>
      <c r="AV263" s="243" t="str">
        <f>IF(AV262="","",VLOOKUP(AV262,'シフト記号表（勤務時間帯）'!$C$6:$K$35,9,FALSE))</f>
        <v/>
      </c>
      <c r="AW263" s="243" t="str">
        <f>IF(AW262="","",VLOOKUP(AW262,'シフト記号表（勤務時間帯）'!$C$6:$K$35,9,FALSE))</f>
        <v/>
      </c>
      <c r="AX263" s="529">
        <f>IF($BB$3="４週",SUM(S263:AT263),IF($BB$3="暦月",SUM(S263:AW263),""))</f>
        <v>0</v>
      </c>
      <c r="AY263" s="530"/>
      <c r="AZ263" s="531">
        <f>IF($BB$3="４週",AX263/4,IF($BB$3="暦月",'通所型サービス（100名）'!AX263/('通所型サービス（100名）'!$BB$8/7),""))</f>
        <v>0</v>
      </c>
      <c r="BA263" s="532"/>
      <c r="BB263" s="580"/>
      <c r="BC263" s="481"/>
      <c r="BD263" s="481"/>
      <c r="BE263" s="481"/>
      <c r="BF263" s="482"/>
    </row>
    <row r="264" spans="2:58" ht="20.25" customHeight="1">
      <c r="B264" s="459"/>
      <c r="C264" s="546"/>
      <c r="D264" s="547"/>
      <c r="E264" s="548"/>
      <c r="F264" s="295">
        <f>C262</f>
        <v>0</v>
      </c>
      <c r="G264" s="550"/>
      <c r="H264" s="474"/>
      <c r="I264" s="475"/>
      <c r="J264" s="475"/>
      <c r="K264" s="476"/>
      <c r="L264" s="555"/>
      <c r="M264" s="556"/>
      <c r="N264" s="556"/>
      <c r="O264" s="557"/>
      <c r="P264" s="533" t="s">
        <v>139</v>
      </c>
      <c r="Q264" s="534"/>
      <c r="R264" s="535"/>
      <c r="S264" s="246" t="str">
        <f>IF(S262="","",VLOOKUP(S262,'シフト記号表（勤務時間帯）'!$C$6:$U$35,19,FALSE))</f>
        <v/>
      </c>
      <c r="T264" s="247" t="str">
        <f>IF(T262="","",VLOOKUP(T262,'シフト記号表（勤務時間帯）'!$C$6:$U$35,19,FALSE))</f>
        <v/>
      </c>
      <c r="U264" s="247" t="str">
        <f>IF(U262="","",VLOOKUP(U262,'シフト記号表（勤務時間帯）'!$C$6:$U$35,19,FALSE))</f>
        <v/>
      </c>
      <c r="V264" s="247" t="str">
        <f>IF(V262="","",VLOOKUP(V262,'シフト記号表（勤務時間帯）'!$C$6:$U$35,19,FALSE))</f>
        <v/>
      </c>
      <c r="W264" s="247" t="str">
        <f>IF(W262="","",VLOOKUP(W262,'シフト記号表（勤務時間帯）'!$C$6:$U$35,19,FALSE))</f>
        <v/>
      </c>
      <c r="X264" s="247" t="str">
        <f>IF(X262="","",VLOOKUP(X262,'シフト記号表（勤務時間帯）'!$C$6:$U$35,19,FALSE))</f>
        <v/>
      </c>
      <c r="Y264" s="248" t="str">
        <f>IF(Y262="","",VLOOKUP(Y262,'シフト記号表（勤務時間帯）'!$C$6:$U$35,19,FALSE))</f>
        <v/>
      </c>
      <c r="Z264" s="246" t="str">
        <f>IF(Z262="","",VLOOKUP(Z262,'シフト記号表（勤務時間帯）'!$C$6:$U$35,19,FALSE))</f>
        <v/>
      </c>
      <c r="AA264" s="247" t="str">
        <f>IF(AA262="","",VLOOKUP(AA262,'シフト記号表（勤務時間帯）'!$C$6:$U$35,19,FALSE))</f>
        <v/>
      </c>
      <c r="AB264" s="247" t="str">
        <f>IF(AB262="","",VLOOKUP(AB262,'シフト記号表（勤務時間帯）'!$C$6:$U$35,19,FALSE))</f>
        <v/>
      </c>
      <c r="AC264" s="247" t="str">
        <f>IF(AC262="","",VLOOKUP(AC262,'シフト記号表（勤務時間帯）'!$C$6:$U$35,19,FALSE))</f>
        <v/>
      </c>
      <c r="AD264" s="247" t="str">
        <f>IF(AD262="","",VLOOKUP(AD262,'シフト記号表（勤務時間帯）'!$C$6:$U$35,19,FALSE))</f>
        <v/>
      </c>
      <c r="AE264" s="247" t="str">
        <f>IF(AE262="","",VLOOKUP(AE262,'シフト記号表（勤務時間帯）'!$C$6:$U$35,19,FALSE))</f>
        <v/>
      </c>
      <c r="AF264" s="248" t="str">
        <f>IF(AF262="","",VLOOKUP(AF262,'シフト記号表（勤務時間帯）'!$C$6:$U$35,19,FALSE))</f>
        <v/>
      </c>
      <c r="AG264" s="246" t="str">
        <f>IF(AG262="","",VLOOKUP(AG262,'シフト記号表（勤務時間帯）'!$C$6:$U$35,19,FALSE))</f>
        <v/>
      </c>
      <c r="AH264" s="247" t="str">
        <f>IF(AH262="","",VLOOKUP(AH262,'シフト記号表（勤務時間帯）'!$C$6:$U$35,19,FALSE))</f>
        <v/>
      </c>
      <c r="AI264" s="247" t="str">
        <f>IF(AI262="","",VLOOKUP(AI262,'シフト記号表（勤務時間帯）'!$C$6:$U$35,19,FALSE))</f>
        <v/>
      </c>
      <c r="AJ264" s="247" t="str">
        <f>IF(AJ262="","",VLOOKUP(AJ262,'シフト記号表（勤務時間帯）'!$C$6:$U$35,19,FALSE))</f>
        <v/>
      </c>
      <c r="AK264" s="247" t="str">
        <f>IF(AK262="","",VLOOKUP(AK262,'シフト記号表（勤務時間帯）'!$C$6:$U$35,19,FALSE))</f>
        <v/>
      </c>
      <c r="AL264" s="247" t="str">
        <f>IF(AL262="","",VLOOKUP(AL262,'シフト記号表（勤務時間帯）'!$C$6:$U$35,19,FALSE))</f>
        <v/>
      </c>
      <c r="AM264" s="248" t="str">
        <f>IF(AM262="","",VLOOKUP(AM262,'シフト記号表（勤務時間帯）'!$C$6:$U$35,19,FALSE))</f>
        <v/>
      </c>
      <c r="AN264" s="246" t="str">
        <f>IF(AN262="","",VLOOKUP(AN262,'シフト記号表（勤務時間帯）'!$C$6:$U$35,19,FALSE))</f>
        <v/>
      </c>
      <c r="AO264" s="247" t="str">
        <f>IF(AO262="","",VLOOKUP(AO262,'シフト記号表（勤務時間帯）'!$C$6:$U$35,19,FALSE))</f>
        <v/>
      </c>
      <c r="AP264" s="247" t="str">
        <f>IF(AP262="","",VLOOKUP(AP262,'シフト記号表（勤務時間帯）'!$C$6:$U$35,19,FALSE))</f>
        <v/>
      </c>
      <c r="AQ264" s="247" t="str">
        <f>IF(AQ262="","",VLOOKUP(AQ262,'シフト記号表（勤務時間帯）'!$C$6:$U$35,19,FALSE))</f>
        <v/>
      </c>
      <c r="AR264" s="247" t="str">
        <f>IF(AR262="","",VLOOKUP(AR262,'シフト記号表（勤務時間帯）'!$C$6:$U$35,19,FALSE))</f>
        <v/>
      </c>
      <c r="AS264" s="247" t="str">
        <f>IF(AS262="","",VLOOKUP(AS262,'シフト記号表（勤務時間帯）'!$C$6:$U$35,19,FALSE))</f>
        <v/>
      </c>
      <c r="AT264" s="248" t="str">
        <f>IF(AT262="","",VLOOKUP(AT262,'シフト記号表（勤務時間帯）'!$C$6:$U$35,19,FALSE))</f>
        <v/>
      </c>
      <c r="AU264" s="246" t="str">
        <f>IF(AU262="","",VLOOKUP(AU262,'シフト記号表（勤務時間帯）'!$C$6:$U$35,19,FALSE))</f>
        <v/>
      </c>
      <c r="AV264" s="247" t="str">
        <f>IF(AV262="","",VLOOKUP(AV262,'シフト記号表（勤務時間帯）'!$C$6:$U$35,19,FALSE))</f>
        <v/>
      </c>
      <c r="AW264" s="247" t="str">
        <f>IF(AW262="","",VLOOKUP(AW262,'シフト記号表（勤務時間帯）'!$C$6:$U$35,19,FALSE))</f>
        <v/>
      </c>
      <c r="AX264" s="536">
        <f>IF($BB$3="４週",SUM(S264:AT264),IF($BB$3="暦月",SUM(S264:AW264),""))</f>
        <v>0</v>
      </c>
      <c r="AY264" s="537"/>
      <c r="AZ264" s="538">
        <f>IF($BB$3="４週",AX264/4,IF($BB$3="暦月",'通所型サービス（100名）'!AX264/('通所型サービス（100名）'!$BB$8/7),""))</f>
        <v>0</v>
      </c>
      <c r="BA264" s="539"/>
      <c r="BB264" s="581"/>
      <c r="BC264" s="556"/>
      <c r="BD264" s="556"/>
      <c r="BE264" s="556"/>
      <c r="BF264" s="557"/>
    </row>
    <row r="265" spans="2:58" ht="20.25" customHeight="1">
      <c r="B265" s="459">
        <f>B262+1</f>
        <v>82</v>
      </c>
      <c r="C265" s="540"/>
      <c r="D265" s="541"/>
      <c r="E265" s="542"/>
      <c r="F265" s="249"/>
      <c r="G265" s="549"/>
      <c r="H265" s="551"/>
      <c r="I265" s="475"/>
      <c r="J265" s="475"/>
      <c r="K265" s="476"/>
      <c r="L265" s="552"/>
      <c r="M265" s="553"/>
      <c r="N265" s="553"/>
      <c r="O265" s="554"/>
      <c r="P265" s="558" t="s">
        <v>137</v>
      </c>
      <c r="Q265" s="559"/>
      <c r="R265" s="560"/>
      <c r="S265" s="292"/>
      <c r="T265" s="293"/>
      <c r="U265" s="293"/>
      <c r="V265" s="293"/>
      <c r="W265" s="293"/>
      <c r="X265" s="293"/>
      <c r="Y265" s="294"/>
      <c r="Z265" s="292"/>
      <c r="AA265" s="293"/>
      <c r="AB265" s="293"/>
      <c r="AC265" s="293"/>
      <c r="AD265" s="293"/>
      <c r="AE265" s="293"/>
      <c r="AF265" s="294"/>
      <c r="AG265" s="292"/>
      <c r="AH265" s="293"/>
      <c r="AI265" s="293"/>
      <c r="AJ265" s="293"/>
      <c r="AK265" s="293"/>
      <c r="AL265" s="293"/>
      <c r="AM265" s="294"/>
      <c r="AN265" s="292"/>
      <c r="AO265" s="293"/>
      <c r="AP265" s="293"/>
      <c r="AQ265" s="293"/>
      <c r="AR265" s="293"/>
      <c r="AS265" s="293"/>
      <c r="AT265" s="294"/>
      <c r="AU265" s="292"/>
      <c r="AV265" s="293"/>
      <c r="AW265" s="293"/>
      <c r="AX265" s="624"/>
      <c r="AY265" s="625"/>
      <c r="AZ265" s="626"/>
      <c r="BA265" s="627"/>
      <c r="BB265" s="579"/>
      <c r="BC265" s="553"/>
      <c r="BD265" s="553"/>
      <c r="BE265" s="553"/>
      <c r="BF265" s="554"/>
    </row>
    <row r="266" spans="2:58" ht="20.25" customHeight="1">
      <c r="B266" s="459"/>
      <c r="C266" s="543"/>
      <c r="D266" s="544"/>
      <c r="E266" s="545"/>
      <c r="F266" s="241"/>
      <c r="G266" s="470"/>
      <c r="H266" s="474"/>
      <c r="I266" s="475"/>
      <c r="J266" s="475"/>
      <c r="K266" s="476"/>
      <c r="L266" s="480"/>
      <c r="M266" s="481"/>
      <c r="N266" s="481"/>
      <c r="O266" s="482"/>
      <c r="P266" s="526" t="s">
        <v>138</v>
      </c>
      <c r="Q266" s="527"/>
      <c r="R266" s="528"/>
      <c r="S266" s="242" t="str">
        <f>IF(S265="","",VLOOKUP(S265,'シフト記号表（勤務時間帯）'!$C$6:$K$35,9,FALSE))</f>
        <v/>
      </c>
      <c r="T266" s="243" t="str">
        <f>IF(T265="","",VLOOKUP(T265,'シフト記号表（勤務時間帯）'!$C$6:$K$35,9,FALSE))</f>
        <v/>
      </c>
      <c r="U266" s="243" t="str">
        <f>IF(U265="","",VLOOKUP(U265,'シフト記号表（勤務時間帯）'!$C$6:$K$35,9,FALSE))</f>
        <v/>
      </c>
      <c r="V266" s="243" t="str">
        <f>IF(V265="","",VLOOKUP(V265,'シフト記号表（勤務時間帯）'!$C$6:$K$35,9,FALSE))</f>
        <v/>
      </c>
      <c r="W266" s="243" t="str">
        <f>IF(W265="","",VLOOKUP(W265,'シフト記号表（勤務時間帯）'!$C$6:$K$35,9,FALSE))</f>
        <v/>
      </c>
      <c r="X266" s="243" t="str">
        <f>IF(X265="","",VLOOKUP(X265,'シフト記号表（勤務時間帯）'!$C$6:$K$35,9,FALSE))</f>
        <v/>
      </c>
      <c r="Y266" s="244" t="str">
        <f>IF(Y265="","",VLOOKUP(Y265,'シフト記号表（勤務時間帯）'!$C$6:$K$35,9,FALSE))</f>
        <v/>
      </c>
      <c r="Z266" s="242" t="str">
        <f>IF(Z265="","",VLOOKUP(Z265,'シフト記号表（勤務時間帯）'!$C$6:$K$35,9,FALSE))</f>
        <v/>
      </c>
      <c r="AA266" s="243" t="str">
        <f>IF(AA265="","",VLOOKUP(AA265,'シフト記号表（勤務時間帯）'!$C$6:$K$35,9,FALSE))</f>
        <v/>
      </c>
      <c r="AB266" s="243" t="str">
        <f>IF(AB265="","",VLOOKUP(AB265,'シフト記号表（勤務時間帯）'!$C$6:$K$35,9,FALSE))</f>
        <v/>
      </c>
      <c r="AC266" s="243" t="str">
        <f>IF(AC265="","",VLOOKUP(AC265,'シフト記号表（勤務時間帯）'!$C$6:$K$35,9,FALSE))</f>
        <v/>
      </c>
      <c r="AD266" s="243" t="str">
        <f>IF(AD265="","",VLOOKUP(AD265,'シフト記号表（勤務時間帯）'!$C$6:$K$35,9,FALSE))</f>
        <v/>
      </c>
      <c r="AE266" s="243" t="str">
        <f>IF(AE265="","",VLOOKUP(AE265,'シフト記号表（勤務時間帯）'!$C$6:$K$35,9,FALSE))</f>
        <v/>
      </c>
      <c r="AF266" s="244" t="str">
        <f>IF(AF265="","",VLOOKUP(AF265,'シフト記号表（勤務時間帯）'!$C$6:$K$35,9,FALSE))</f>
        <v/>
      </c>
      <c r="AG266" s="242" t="str">
        <f>IF(AG265="","",VLOOKUP(AG265,'シフト記号表（勤務時間帯）'!$C$6:$K$35,9,FALSE))</f>
        <v/>
      </c>
      <c r="AH266" s="243" t="str">
        <f>IF(AH265="","",VLOOKUP(AH265,'シフト記号表（勤務時間帯）'!$C$6:$K$35,9,FALSE))</f>
        <v/>
      </c>
      <c r="AI266" s="243" t="str">
        <f>IF(AI265="","",VLOOKUP(AI265,'シフト記号表（勤務時間帯）'!$C$6:$K$35,9,FALSE))</f>
        <v/>
      </c>
      <c r="AJ266" s="243" t="str">
        <f>IF(AJ265="","",VLOOKUP(AJ265,'シフト記号表（勤務時間帯）'!$C$6:$K$35,9,FALSE))</f>
        <v/>
      </c>
      <c r="AK266" s="243" t="str">
        <f>IF(AK265="","",VLOOKUP(AK265,'シフト記号表（勤務時間帯）'!$C$6:$K$35,9,FALSE))</f>
        <v/>
      </c>
      <c r="AL266" s="243" t="str">
        <f>IF(AL265="","",VLOOKUP(AL265,'シフト記号表（勤務時間帯）'!$C$6:$K$35,9,FALSE))</f>
        <v/>
      </c>
      <c r="AM266" s="244" t="str">
        <f>IF(AM265="","",VLOOKUP(AM265,'シフト記号表（勤務時間帯）'!$C$6:$K$35,9,FALSE))</f>
        <v/>
      </c>
      <c r="AN266" s="242" t="str">
        <f>IF(AN265="","",VLOOKUP(AN265,'シフト記号表（勤務時間帯）'!$C$6:$K$35,9,FALSE))</f>
        <v/>
      </c>
      <c r="AO266" s="243" t="str">
        <f>IF(AO265="","",VLOOKUP(AO265,'シフト記号表（勤務時間帯）'!$C$6:$K$35,9,FALSE))</f>
        <v/>
      </c>
      <c r="AP266" s="243" t="str">
        <f>IF(AP265="","",VLOOKUP(AP265,'シフト記号表（勤務時間帯）'!$C$6:$K$35,9,FALSE))</f>
        <v/>
      </c>
      <c r="AQ266" s="243" t="str">
        <f>IF(AQ265="","",VLOOKUP(AQ265,'シフト記号表（勤務時間帯）'!$C$6:$K$35,9,FALSE))</f>
        <v/>
      </c>
      <c r="AR266" s="243" t="str">
        <f>IF(AR265="","",VLOOKUP(AR265,'シフト記号表（勤務時間帯）'!$C$6:$K$35,9,FALSE))</f>
        <v/>
      </c>
      <c r="AS266" s="243" t="str">
        <f>IF(AS265="","",VLOOKUP(AS265,'シフト記号表（勤務時間帯）'!$C$6:$K$35,9,FALSE))</f>
        <v/>
      </c>
      <c r="AT266" s="244" t="str">
        <f>IF(AT265="","",VLOOKUP(AT265,'シフト記号表（勤務時間帯）'!$C$6:$K$35,9,FALSE))</f>
        <v/>
      </c>
      <c r="AU266" s="242" t="str">
        <f>IF(AU265="","",VLOOKUP(AU265,'シフト記号表（勤務時間帯）'!$C$6:$K$35,9,FALSE))</f>
        <v/>
      </c>
      <c r="AV266" s="243" t="str">
        <f>IF(AV265="","",VLOOKUP(AV265,'シフト記号表（勤務時間帯）'!$C$6:$K$35,9,FALSE))</f>
        <v/>
      </c>
      <c r="AW266" s="243" t="str">
        <f>IF(AW265="","",VLOOKUP(AW265,'シフト記号表（勤務時間帯）'!$C$6:$K$35,9,FALSE))</f>
        <v/>
      </c>
      <c r="AX266" s="529">
        <f>IF($BB$3="４週",SUM(S266:AT266),IF($BB$3="暦月",SUM(S266:AW266),""))</f>
        <v>0</v>
      </c>
      <c r="AY266" s="530"/>
      <c r="AZ266" s="531">
        <f>IF($BB$3="４週",AX266/4,IF($BB$3="暦月",'通所型サービス（100名）'!AX266/('通所型サービス（100名）'!$BB$8/7),""))</f>
        <v>0</v>
      </c>
      <c r="BA266" s="532"/>
      <c r="BB266" s="580"/>
      <c r="BC266" s="481"/>
      <c r="BD266" s="481"/>
      <c r="BE266" s="481"/>
      <c r="BF266" s="482"/>
    </row>
    <row r="267" spans="2:58" ht="20.25" customHeight="1">
      <c r="B267" s="459"/>
      <c r="C267" s="546"/>
      <c r="D267" s="547"/>
      <c r="E267" s="548"/>
      <c r="F267" s="295">
        <f>C265</f>
        <v>0</v>
      </c>
      <c r="G267" s="550"/>
      <c r="H267" s="474"/>
      <c r="I267" s="475"/>
      <c r="J267" s="475"/>
      <c r="K267" s="476"/>
      <c r="L267" s="555"/>
      <c r="M267" s="556"/>
      <c r="N267" s="556"/>
      <c r="O267" s="557"/>
      <c r="P267" s="533" t="s">
        <v>139</v>
      </c>
      <c r="Q267" s="534"/>
      <c r="R267" s="535"/>
      <c r="S267" s="246" t="str">
        <f>IF(S265="","",VLOOKUP(S265,'シフト記号表（勤務時間帯）'!$C$6:$U$35,19,FALSE))</f>
        <v/>
      </c>
      <c r="T267" s="247" t="str">
        <f>IF(T265="","",VLOOKUP(T265,'シフト記号表（勤務時間帯）'!$C$6:$U$35,19,FALSE))</f>
        <v/>
      </c>
      <c r="U267" s="247" t="str">
        <f>IF(U265="","",VLOOKUP(U265,'シフト記号表（勤務時間帯）'!$C$6:$U$35,19,FALSE))</f>
        <v/>
      </c>
      <c r="V267" s="247" t="str">
        <f>IF(V265="","",VLOOKUP(V265,'シフト記号表（勤務時間帯）'!$C$6:$U$35,19,FALSE))</f>
        <v/>
      </c>
      <c r="W267" s="247" t="str">
        <f>IF(W265="","",VLOOKUP(W265,'シフト記号表（勤務時間帯）'!$C$6:$U$35,19,FALSE))</f>
        <v/>
      </c>
      <c r="X267" s="247" t="str">
        <f>IF(X265="","",VLOOKUP(X265,'シフト記号表（勤務時間帯）'!$C$6:$U$35,19,FALSE))</f>
        <v/>
      </c>
      <c r="Y267" s="248" t="str">
        <f>IF(Y265="","",VLOOKUP(Y265,'シフト記号表（勤務時間帯）'!$C$6:$U$35,19,FALSE))</f>
        <v/>
      </c>
      <c r="Z267" s="246" t="str">
        <f>IF(Z265="","",VLOOKUP(Z265,'シフト記号表（勤務時間帯）'!$C$6:$U$35,19,FALSE))</f>
        <v/>
      </c>
      <c r="AA267" s="247" t="str">
        <f>IF(AA265="","",VLOOKUP(AA265,'シフト記号表（勤務時間帯）'!$C$6:$U$35,19,FALSE))</f>
        <v/>
      </c>
      <c r="AB267" s="247" t="str">
        <f>IF(AB265="","",VLOOKUP(AB265,'シフト記号表（勤務時間帯）'!$C$6:$U$35,19,FALSE))</f>
        <v/>
      </c>
      <c r="AC267" s="247" t="str">
        <f>IF(AC265="","",VLOOKUP(AC265,'シフト記号表（勤務時間帯）'!$C$6:$U$35,19,FALSE))</f>
        <v/>
      </c>
      <c r="AD267" s="247" t="str">
        <f>IF(AD265="","",VLOOKUP(AD265,'シフト記号表（勤務時間帯）'!$C$6:$U$35,19,FALSE))</f>
        <v/>
      </c>
      <c r="AE267" s="247" t="str">
        <f>IF(AE265="","",VLOOKUP(AE265,'シフト記号表（勤務時間帯）'!$C$6:$U$35,19,FALSE))</f>
        <v/>
      </c>
      <c r="AF267" s="248" t="str">
        <f>IF(AF265="","",VLOOKUP(AF265,'シフト記号表（勤務時間帯）'!$C$6:$U$35,19,FALSE))</f>
        <v/>
      </c>
      <c r="AG267" s="246" t="str">
        <f>IF(AG265="","",VLOOKUP(AG265,'シフト記号表（勤務時間帯）'!$C$6:$U$35,19,FALSE))</f>
        <v/>
      </c>
      <c r="AH267" s="247" t="str">
        <f>IF(AH265="","",VLOOKUP(AH265,'シフト記号表（勤務時間帯）'!$C$6:$U$35,19,FALSE))</f>
        <v/>
      </c>
      <c r="AI267" s="247" t="str">
        <f>IF(AI265="","",VLOOKUP(AI265,'シフト記号表（勤務時間帯）'!$C$6:$U$35,19,FALSE))</f>
        <v/>
      </c>
      <c r="AJ267" s="247" t="str">
        <f>IF(AJ265="","",VLOOKUP(AJ265,'シフト記号表（勤務時間帯）'!$C$6:$U$35,19,FALSE))</f>
        <v/>
      </c>
      <c r="AK267" s="247" t="str">
        <f>IF(AK265="","",VLOOKUP(AK265,'シフト記号表（勤務時間帯）'!$C$6:$U$35,19,FALSE))</f>
        <v/>
      </c>
      <c r="AL267" s="247" t="str">
        <f>IF(AL265="","",VLOOKUP(AL265,'シフト記号表（勤務時間帯）'!$C$6:$U$35,19,FALSE))</f>
        <v/>
      </c>
      <c r="AM267" s="248" t="str">
        <f>IF(AM265="","",VLOOKUP(AM265,'シフト記号表（勤務時間帯）'!$C$6:$U$35,19,FALSE))</f>
        <v/>
      </c>
      <c r="AN267" s="246" t="str">
        <f>IF(AN265="","",VLOOKUP(AN265,'シフト記号表（勤務時間帯）'!$C$6:$U$35,19,FALSE))</f>
        <v/>
      </c>
      <c r="AO267" s="247" t="str">
        <f>IF(AO265="","",VLOOKUP(AO265,'シフト記号表（勤務時間帯）'!$C$6:$U$35,19,FALSE))</f>
        <v/>
      </c>
      <c r="AP267" s="247" t="str">
        <f>IF(AP265="","",VLOOKUP(AP265,'シフト記号表（勤務時間帯）'!$C$6:$U$35,19,FALSE))</f>
        <v/>
      </c>
      <c r="AQ267" s="247" t="str">
        <f>IF(AQ265="","",VLOOKUP(AQ265,'シフト記号表（勤務時間帯）'!$C$6:$U$35,19,FALSE))</f>
        <v/>
      </c>
      <c r="AR267" s="247" t="str">
        <f>IF(AR265="","",VLOOKUP(AR265,'シフト記号表（勤務時間帯）'!$C$6:$U$35,19,FALSE))</f>
        <v/>
      </c>
      <c r="AS267" s="247" t="str">
        <f>IF(AS265="","",VLOOKUP(AS265,'シフト記号表（勤務時間帯）'!$C$6:$U$35,19,FALSE))</f>
        <v/>
      </c>
      <c r="AT267" s="248" t="str">
        <f>IF(AT265="","",VLOOKUP(AT265,'シフト記号表（勤務時間帯）'!$C$6:$U$35,19,FALSE))</f>
        <v/>
      </c>
      <c r="AU267" s="246" t="str">
        <f>IF(AU265="","",VLOOKUP(AU265,'シフト記号表（勤務時間帯）'!$C$6:$U$35,19,FALSE))</f>
        <v/>
      </c>
      <c r="AV267" s="247" t="str">
        <f>IF(AV265="","",VLOOKUP(AV265,'シフト記号表（勤務時間帯）'!$C$6:$U$35,19,FALSE))</f>
        <v/>
      </c>
      <c r="AW267" s="247" t="str">
        <f>IF(AW265="","",VLOOKUP(AW265,'シフト記号表（勤務時間帯）'!$C$6:$U$35,19,FALSE))</f>
        <v/>
      </c>
      <c r="AX267" s="536">
        <f>IF($BB$3="４週",SUM(S267:AT267),IF($BB$3="暦月",SUM(S267:AW267),""))</f>
        <v>0</v>
      </c>
      <c r="AY267" s="537"/>
      <c r="AZ267" s="538">
        <f>IF($BB$3="４週",AX267/4,IF($BB$3="暦月",'通所型サービス（100名）'!AX267/('通所型サービス（100名）'!$BB$8/7),""))</f>
        <v>0</v>
      </c>
      <c r="BA267" s="539"/>
      <c r="BB267" s="581"/>
      <c r="BC267" s="556"/>
      <c r="BD267" s="556"/>
      <c r="BE267" s="556"/>
      <c r="BF267" s="557"/>
    </row>
    <row r="268" spans="2:58" ht="20.25" customHeight="1">
      <c r="B268" s="459">
        <f>B265+1</f>
        <v>83</v>
      </c>
      <c r="C268" s="540"/>
      <c r="D268" s="541"/>
      <c r="E268" s="542"/>
      <c r="F268" s="249"/>
      <c r="G268" s="549"/>
      <c r="H268" s="551"/>
      <c r="I268" s="475"/>
      <c r="J268" s="475"/>
      <c r="K268" s="476"/>
      <c r="L268" s="552"/>
      <c r="M268" s="553"/>
      <c r="N268" s="553"/>
      <c r="O268" s="554"/>
      <c r="P268" s="558" t="s">
        <v>137</v>
      </c>
      <c r="Q268" s="559"/>
      <c r="R268" s="560"/>
      <c r="S268" s="292"/>
      <c r="T268" s="293"/>
      <c r="U268" s="293"/>
      <c r="V268" s="293"/>
      <c r="W268" s="293"/>
      <c r="X268" s="293"/>
      <c r="Y268" s="294"/>
      <c r="Z268" s="292"/>
      <c r="AA268" s="293"/>
      <c r="AB268" s="293"/>
      <c r="AC268" s="293"/>
      <c r="AD268" s="293"/>
      <c r="AE268" s="293"/>
      <c r="AF268" s="294"/>
      <c r="AG268" s="292"/>
      <c r="AH268" s="293"/>
      <c r="AI268" s="293"/>
      <c r="AJ268" s="293"/>
      <c r="AK268" s="293"/>
      <c r="AL268" s="293"/>
      <c r="AM268" s="294"/>
      <c r="AN268" s="292"/>
      <c r="AO268" s="293"/>
      <c r="AP268" s="293"/>
      <c r="AQ268" s="293"/>
      <c r="AR268" s="293"/>
      <c r="AS268" s="293"/>
      <c r="AT268" s="294"/>
      <c r="AU268" s="292"/>
      <c r="AV268" s="293"/>
      <c r="AW268" s="293"/>
      <c r="AX268" s="624"/>
      <c r="AY268" s="625"/>
      <c r="AZ268" s="626"/>
      <c r="BA268" s="627"/>
      <c r="BB268" s="579"/>
      <c r="BC268" s="553"/>
      <c r="BD268" s="553"/>
      <c r="BE268" s="553"/>
      <c r="BF268" s="554"/>
    </row>
    <row r="269" spans="2:58" ht="20.25" customHeight="1">
      <c r="B269" s="459"/>
      <c r="C269" s="543"/>
      <c r="D269" s="544"/>
      <c r="E269" s="545"/>
      <c r="F269" s="241"/>
      <c r="G269" s="470"/>
      <c r="H269" s="474"/>
      <c r="I269" s="475"/>
      <c r="J269" s="475"/>
      <c r="K269" s="476"/>
      <c r="L269" s="480"/>
      <c r="M269" s="481"/>
      <c r="N269" s="481"/>
      <c r="O269" s="482"/>
      <c r="P269" s="526" t="s">
        <v>138</v>
      </c>
      <c r="Q269" s="527"/>
      <c r="R269" s="528"/>
      <c r="S269" s="242" t="str">
        <f>IF(S268="","",VLOOKUP(S268,'シフト記号表（勤務時間帯）'!$C$6:$K$35,9,FALSE))</f>
        <v/>
      </c>
      <c r="T269" s="243" t="str">
        <f>IF(T268="","",VLOOKUP(T268,'シフト記号表（勤務時間帯）'!$C$6:$K$35,9,FALSE))</f>
        <v/>
      </c>
      <c r="U269" s="243" t="str">
        <f>IF(U268="","",VLOOKUP(U268,'シフト記号表（勤務時間帯）'!$C$6:$K$35,9,FALSE))</f>
        <v/>
      </c>
      <c r="V269" s="243" t="str">
        <f>IF(V268="","",VLOOKUP(V268,'シフト記号表（勤務時間帯）'!$C$6:$K$35,9,FALSE))</f>
        <v/>
      </c>
      <c r="W269" s="243" t="str">
        <f>IF(W268="","",VLOOKUP(W268,'シフト記号表（勤務時間帯）'!$C$6:$K$35,9,FALSE))</f>
        <v/>
      </c>
      <c r="X269" s="243" t="str">
        <f>IF(X268="","",VLOOKUP(X268,'シフト記号表（勤務時間帯）'!$C$6:$K$35,9,FALSE))</f>
        <v/>
      </c>
      <c r="Y269" s="244" t="str">
        <f>IF(Y268="","",VLOOKUP(Y268,'シフト記号表（勤務時間帯）'!$C$6:$K$35,9,FALSE))</f>
        <v/>
      </c>
      <c r="Z269" s="242" t="str">
        <f>IF(Z268="","",VLOOKUP(Z268,'シフト記号表（勤務時間帯）'!$C$6:$K$35,9,FALSE))</f>
        <v/>
      </c>
      <c r="AA269" s="243" t="str">
        <f>IF(AA268="","",VLOOKUP(AA268,'シフト記号表（勤務時間帯）'!$C$6:$K$35,9,FALSE))</f>
        <v/>
      </c>
      <c r="AB269" s="243" t="str">
        <f>IF(AB268="","",VLOOKUP(AB268,'シフト記号表（勤務時間帯）'!$C$6:$K$35,9,FALSE))</f>
        <v/>
      </c>
      <c r="AC269" s="243" t="str">
        <f>IF(AC268="","",VLOOKUP(AC268,'シフト記号表（勤務時間帯）'!$C$6:$K$35,9,FALSE))</f>
        <v/>
      </c>
      <c r="AD269" s="243" t="str">
        <f>IF(AD268="","",VLOOKUP(AD268,'シフト記号表（勤務時間帯）'!$C$6:$K$35,9,FALSE))</f>
        <v/>
      </c>
      <c r="AE269" s="243" t="str">
        <f>IF(AE268="","",VLOOKUP(AE268,'シフト記号表（勤務時間帯）'!$C$6:$K$35,9,FALSE))</f>
        <v/>
      </c>
      <c r="AF269" s="244" t="str">
        <f>IF(AF268="","",VLOOKUP(AF268,'シフト記号表（勤務時間帯）'!$C$6:$K$35,9,FALSE))</f>
        <v/>
      </c>
      <c r="AG269" s="242" t="str">
        <f>IF(AG268="","",VLOOKUP(AG268,'シフト記号表（勤務時間帯）'!$C$6:$K$35,9,FALSE))</f>
        <v/>
      </c>
      <c r="AH269" s="243" t="str">
        <f>IF(AH268="","",VLOOKUP(AH268,'シフト記号表（勤務時間帯）'!$C$6:$K$35,9,FALSE))</f>
        <v/>
      </c>
      <c r="AI269" s="243" t="str">
        <f>IF(AI268="","",VLOOKUP(AI268,'シフト記号表（勤務時間帯）'!$C$6:$K$35,9,FALSE))</f>
        <v/>
      </c>
      <c r="AJ269" s="243" t="str">
        <f>IF(AJ268="","",VLOOKUP(AJ268,'シフト記号表（勤務時間帯）'!$C$6:$K$35,9,FALSE))</f>
        <v/>
      </c>
      <c r="AK269" s="243" t="str">
        <f>IF(AK268="","",VLOOKUP(AK268,'シフト記号表（勤務時間帯）'!$C$6:$K$35,9,FALSE))</f>
        <v/>
      </c>
      <c r="AL269" s="243" t="str">
        <f>IF(AL268="","",VLOOKUP(AL268,'シフト記号表（勤務時間帯）'!$C$6:$K$35,9,FALSE))</f>
        <v/>
      </c>
      <c r="AM269" s="244" t="str">
        <f>IF(AM268="","",VLOOKUP(AM268,'シフト記号表（勤務時間帯）'!$C$6:$K$35,9,FALSE))</f>
        <v/>
      </c>
      <c r="AN269" s="242" t="str">
        <f>IF(AN268="","",VLOOKUP(AN268,'シフト記号表（勤務時間帯）'!$C$6:$K$35,9,FALSE))</f>
        <v/>
      </c>
      <c r="AO269" s="243" t="str">
        <f>IF(AO268="","",VLOOKUP(AO268,'シフト記号表（勤務時間帯）'!$C$6:$K$35,9,FALSE))</f>
        <v/>
      </c>
      <c r="AP269" s="243" t="str">
        <f>IF(AP268="","",VLOOKUP(AP268,'シフト記号表（勤務時間帯）'!$C$6:$K$35,9,FALSE))</f>
        <v/>
      </c>
      <c r="AQ269" s="243" t="str">
        <f>IF(AQ268="","",VLOOKUP(AQ268,'シフト記号表（勤務時間帯）'!$C$6:$K$35,9,FALSE))</f>
        <v/>
      </c>
      <c r="AR269" s="243" t="str">
        <f>IF(AR268="","",VLOOKUP(AR268,'シフト記号表（勤務時間帯）'!$C$6:$K$35,9,FALSE))</f>
        <v/>
      </c>
      <c r="AS269" s="243" t="str">
        <f>IF(AS268="","",VLOOKUP(AS268,'シフト記号表（勤務時間帯）'!$C$6:$K$35,9,FALSE))</f>
        <v/>
      </c>
      <c r="AT269" s="244" t="str">
        <f>IF(AT268="","",VLOOKUP(AT268,'シフト記号表（勤務時間帯）'!$C$6:$K$35,9,FALSE))</f>
        <v/>
      </c>
      <c r="AU269" s="242" t="str">
        <f>IF(AU268="","",VLOOKUP(AU268,'シフト記号表（勤務時間帯）'!$C$6:$K$35,9,FALSE))</f>
        <v/>
      </c>
      <c r="AV269" s="243" t="str">
        <f>IF(AV268="","",VLOOKUP(AV268,'シフト記号表（勤務時間帯）'!$C$6:$K$35,9,FALSE))</f>
        <v/>
      </c>
      <c r="AW269" s="243" t="str">
        <f>IF(AW268="","",VLOOKUP(AW268,'シフト記号表（勤務時間帯）'!$C$6:$K$35,9,FALSE))</f>
        <v/>
      </c>
      <c r="AX269" s="529">
        <f>IF($BB$3="４週",SUM(S269:AT269),IF($BB$3="暦月",SUM(S269:AW269),""))</f>
        <v>0</v>
      </c>
      <c r="AY269" s="530"/>
      <c r="AZ269" s="531">
        <f>IF($BB$3="４週",AX269/4,IF($BB$3="暦月",'通所型サービス（100名）'!AX269/('通所型サービス（100名）'!$BB$8/7),""))</f>
        <v>0</v>
      </c>
      <c r="BA269" s="532"/>
      <c r="BB269" s="580"/>
      <c r="BC269" s="481"/>
      <c r="BD269" s="481"/>
      <c r="BE269" s="481"/>
      <c r="BF269" s="482"/>
    </row>
    <row r="270" spans="2:58" ht="20.25" customHeight="1">
      <c r="B270" s="459"/>
      <c r="C270" s="546"/>
      <c r="D270" s="547"/>
      <c r="E270" s="548"/>
      <c r="F270" s="295">
        <f>C268</f>
        <v>0</v>
      </c>
      <c r="G270" s="550"/>
      <c r="H270" s="474"/>
      <c r="I270" s="475"/>
      <c r="J270" s="475"/>
      <c r="K270" s="476"/>
      <c r="L270" s="555"/>
      <c r="M270" s="556"/>
      <c r="N270" s="556"/>
      <c r="O270" s="557"/>
      <c r="P270" s="533" t="s">
        <v>139</v>
      </c>
      <c r="Q270" s="534"/>
      <c r="R270" s="535"/>
      <c r="S270" s="246" t="str">
        <f>IF(S268="","",VLOOKUP(S268,'シフト記号表（勤務時間帯）'!$C$6:$U$35,19,FALSE))</f>
        <v/>
      </c>
      <c r="T270" s="247" t="str">
        <f>IF(T268="","",VLOOKUP(T268,'シフト記号表（勤務時間帯）'!$C$6:$U$35,19,FALSE))</f>
        <v/>
      </c>
      <c r="U270" s="247" t="str">
        <f>IF(U268="","",VLOOKUP(U268,'シフト記号表（勤務時間帯）'!$C$6:$U$35,19,FALSE))</f>
        <v/>
      </c>
      <c r="V270" s="247" t="str">
        <f>IF(V268="","",VLOOKUP(V268,'シフト記号表（勤務時間帯）'!$C$6:$U$35,19,FALSE))</f>
        <v/>
      </c>
      <c r="W270" s="247" t="str">
        <f>IF(W268="","",VLOOKUP(W268,'シフト記号表（勤務時間帯）'!$C$6:$U$35,19,FALSE))</f>
        <v/>
      </c>
      <c r="X270" s="247" t="str">
        <f>IF(X268="","",VLOOKUP(X268,'シフト記号表（勤務時間帯）'!$C$6:$U$35,19,FALSE))</f>
        <v/>
      </c>
      <c r="Y270" s="248" t="str">
        <f>IF(Y268="","",VLOOKUP(Y268,'シフト記号表（勤務時間帯）'!$C$6:$U$35,19,FALSE))</f>
        <v/>
      </c>
      <c r="Z270" s="246" t="str">
        <f>IF(Z268="","",VLOOKUP(Z268,'シフト記号表（勤務時間帯）'!$C$6:$U$35,19,FALSE))</f>
        <v/>
      </c>
      <c r="AA270" s="247" t="str">
        <f>IF(AA268="","",VLOOKUP(AA268,'シフト記号表（勤務時間帯）'!$C$6:$U$35,19,FALSE))</f>
        <v/>
      </c>
      <c r="AB270" s="247" t="str">
        <f>IF(AB268="","",VLOOKUP(AB268,'シフト記号表（勤務時間帯）'!$C$6:$U$35,19,FALSE))</f>
        <v/>
      </c>
      <c r="AC270" s="247" t="str">
        <f>IF(AC268="","",VLOOKUP(AC268,'シフト記号表（勤務時間帯）'!$C$6:$U$35,19,FALSE))</f>
        <v/>
      </c>
      <c r="AD270" s="247" t="str">
        <f>IF(AD268="","",VLOOKUP(AD268,'シフト記号表（勤務時間帯）'!$C$6:$U$35,19,FALSE))</f>
        <v/>
      </c>
      <c r="AE270" s="247" t="str">
        <f>IF(AE268="","",VLOOKUP(AE268,'シフト記号表（勤務時間帯）'!$C$6:$U$35,19,FALSE))</f>
        <v/>
      </c>
      <c r="AF270" s="248" t="str">
        <f>IF(AF268="","",VLOOKUP(AF268,'シフト記号表（勤務時間帯）'!$C$6:$U$35,19,FALSE))</f>
        <v/>
      </c>
      <c r="AG270" s="246" t="str">
        <f>IF(AG268="","",VLOOKUP(AG268,'シフト記号表（勤務時間帯）'!$C$6:$U$35,19,FALSE))</f>
        <v/>
      </c>
      <c r="AH270" s="247" t="str">
        <f>IF(AH268="","",VLOOKUP(AH268,'シフト記号表（勤務時間帯）'!$C$6:$U$35,19,FALSE))</f>
        <v/>
      </c>
      <c r="AI270" s="247" t="str">
        <f>IF(AI268="","",VLOOKUP(AI268,'シフト記号表（勤務時間帯）'!$C$6:$U$35,19,FALSE))</f>
        <v/>
      </c>
      <c r="AJ270" s="247" t="str">
        <f>IF(AJ268="","",VLOOKUP(AJ268,'シフト記号表（勤務時間帯）'!$C$6:$U$35,19,FALSE))</f>
        <v/>
      </c>
      <c r="AK270" s="247" t="str">
        <f>IF(AK268="","",VLOOKUP(AK268,'シフト記号表（勤務時間帯）'!$C$6:$U$35,19,FALSE))</f>
        <v/>
      </c>
      <c r="AL270" s="247" t="str">
        <f>IF(AL268="","",VLOOKUP(AL268,'シフト記号表（勤務時間帯）'!$C$6:$U$35,19,FALSE))</f>
        <v/>
      </c>
      <c r="AM270" s="248" t="str">
        <f>IF(AM268="","",VLOOKUP(AM268,'シフト記号表（勤務時間帯）'!$C$6:$U$35,19,FALSE))</f>
        <v/>
      </c>
      <c r="AN270" s="246" t="str">
        <f>IF(AN268="","",VLOOKUP(AN268,'シフト記号表（勤務時間帯）'!$C$6:$U$35,19,FALSE))</f>
        <v/>
      </c>
      <c r="AO270" s="247" t="str">
        <f>IF(AO268="","",VLOOKUP(AO268,'シフト記号表（勤務時間帯）'!$C$6:$U$35,19,FALSE))</f>
        <v/>
      </c>
      <c r="AP270" s="247" t="str">
        <f>IF(AP268="","",VLOOKUP(AP268,'シフト記号表（勤務時間帯）'!$C$6:$U$35,19,FALSE))</f>
        <v/>
      </c>
      <c r="AQ270" s="247" t="str">
        <f>IF(AQ268="","",VLOOKUP(AQ268,'シフト記号表（勤務時間帯）'!$C$6:$U$35,19,FALSE))</f>
        <v/>
      </c>
      <c r="AR270" s="247" t="str">
        <f>IF(AR268="","",VLOOKUP(AR268,'シフト記号表（勤務時間帯）'!$C$6:$U$35,19,FALSE))</f>
        <v/>
      </c>
      <c r="AS270" s="247" t="str">
        <f>IF(AS268="","",VLOOKUP(AS268,'シフト記号表（勤務時間帯）'!$C$6:$U$35,19,FALSE))</f>
        <v/>
      </c>
      <c r="AT270" s="248" t="str">
        <f>IF(AT268="","",VLOOKUP(AT268,'シフト記号表（勤務時間帯）'!$C$6:$U$35,19,FALSE))</f>
        <v/>
      </c>
      <c r="AU270" s="246" t="str">
        <f>IF(AU268="","",VLOOKUP(AU268,'シフト記号表（勤務時間帯）'!$C$6:$U$35,19,FALSE))</f>
        <v/>
      </c>
      <c r="AV270" s="247" t="str">
        <f>IF(AV268="","",VLOOKUP(AV268,'シフト記号表（勤務時間帯）'!$C$6:$U$35,19,FALSE))</f>
        <v/>
      </c>
      <c r="AW270" s="247" t="str">
        <f>IF(AW268="","",VLOOKUP(AW268,'シフト記号表（勤務時間帯）'!$C$6:$U$35,19,FALSE))</f>
        <v/>
      </c>
      <c r="AX270" s="536">
        <f>IF($BB$3="４週",SUM(S270:AT270),IF($BB$3="暦月",SUM(S270:AW270),""))</f>
        <v>0</v>
      </c>
      <c r="AY270" s="537"/>
      <c r="AZ270" s="538">
        <f>IF($BB$3="４週",AX270/4,IF($BB$3="暦月",'通所型サービス（100名）'!AX270/('通所型サービス（100名）'!$BB$8/7),""))</f>
        <v>0</v>
      </c>
      <c r="BA270" s="539"/>
      <c r="BB270" s="581"/>
      <c r="BC270" s="556"/>
      <c r="BD270" s="556"/>
      <c r="BE270" s="556"/>
      <c r="BF270" s="557"/>
    </row>
    <row r="271" spans="2:58" ht="20.25" customHeight="1">
      <c r="B271" s="459">
        <f>B268+1</f>
        <v>84</v>
      </c>
      <c r="C271" s="540"/>
      <c r="D271" s="541"/>
      <c r="E271" s="542"/>
      <c r="F271" s="249"/>
      <c r="G271" s="549"/>
      <c r="H271" s="551"/>
      <c r="I271" s="475"/>
      <c r="J271" s="475"/>
      <c r="K271" s="476"/>
      <c r="L271" s="552"/>
      <c r="M271" s="553"/>
      <c r="N271" s="553"/>
      <c r="O271" s="554"/>
      <c r="P271" s="558" t="s">
        <v>137</v>
      </c>
      <c r="Q271" s="559"/>
      <c r="R271" s="560"/>
      <c r="S271" s="292"/>
      <c r="T271" s="293"/>
      <c r="U271" s="293"/>
      <c r="V271" s="293"/>
      <c r="W271" s="293"/>
      <c r="X271" s="293"/>
      <c r="Y271" s="294"/>
      <c r="Z271" s="292"/>
      <c r="AA271" s="293"/>
      <c r="AB271" s="293"/>
      <c r="AC271" s="293"/>
      <c r="AD271" s="293"/>
      <c r="AE271" s="293"/>
      <c r="AF271" s="294"/>
      <c r="AG271" s="292"/>
      <c r="AH271" s="293"/>
      <c r="AI271" s="293"/>
      <c r="AJ271" s="293"/>
      <c r="AK271" s="293"/>
      <c r="AL271" s="293"/>
      <c r="AM271" s="294"/>
      <c r="AN271" s="292"/>
      <c r="AO271" s="293"/>
      <c r="AP271" s="293"/>
      <c r="AQ271" s="293"/>
      <c r="AR271" s="293"/>
      <c r="AS271" s="293"/>
      <c r="AT271" s="294"/>
      <c r="AU271" s="292"/>
      <c r="AV271" s="293"/>
      <c r="AW271" s="293"/>
      <c r="AX271" s="624"/>
      <c r="AY271" s="625"/>
      <c r="AZ271" s="626"/>
      <c r="BA271" s="627"/>
      <c r="BB271" s="579"/>
      <c r="BC271" s="553"/>
      <c r="BD271" s="553"/>
      <c r="BE271" s="553"/>
      <c r="BF271" s="554"/>
    </row>
    <row r="272" spans="2:58" ht="20.25" customHeight="1">
      <c r="B272" s="459"/>
      <c r="C272" s="543"/>
      <c r="D272" s="544"/>
      <c r="E272" s="545"/>
      <c r="F272" s="241"/>
      <c r="G272" s="470"/>
      <c r="H272" s="474"/>
      <c r="I272" s="475"/>
      <c r="J272" s="475"/>
      <c r="K272" s="476"/>
      <c r="L272" s="480"/>
      <c r="M272" s="481"/>
      <c r="N272" s="481"/>
      <c r="O272" s="482"/>
      <c r="P272" s="526" t="s">
        <v>138</v>
      </c>
      <c r="Q272" s="527"/>
      <c r="R272" s="528"/>
      <c r="S272" s="242" t="str">
        <f>IF(S271="","",VLOOKUP(S271,'シフト記号表（勤務時間帯）'!$C$6:$K$35,9,FALSE))</f>
        <v/>
      </c>
      <c r="T272" s="243" t="str">
        <f>IF(T271="","",VLOOKUP(T271,'シフト記号表（勤務時間帯）'!$C$6:$K$35,9,FALSE))</f>
        <v/>
      </c>
      <c r="U272" s="243" t="str">
        <f>IF(U271="","",VLOOKUP(U271,'シフト記号表（勤務時間帯）'!$C$6:$K$35,9,FALSE))</f>
        <v/>
      </c>
      <c r="V272" s="243" t="str">
        <f>IF(V271="","",VLOOKUP(V271,'シフト記号表（勤務時間帯）'!$C$6:$K$35,9,FALSE))</f>
        <v/>
      </c>
      <c r="W272" s="243" t="str">
        <f>IF(W271="","",VLOOKUP(W271,'シフト記号表（勤務時間帯）'!$C$6:$K$35,9,FALSE))</f>
        <v/>
      </c>
      <c r="X272" s="243" t="str">
        <f>IF(X271="","",VLOOKUP(X271,'シフト記号表（勤務時間帯）'!$C$6:$K$35,9,FALSE))</f>
        <v/>
      </c>
      <c r="Y272" s="244" t="str">
        <f>IF(Y271="","",VLOOKUP(Y271,'シフト記号表（勤務時間帯）'!$C$6:$K$35,9,FALSE))</f>
        <v/>
      </c>
      <c r="Z272" s="242" t="str">
        <f>IF(Z271="","",VLOOKUP(Z271,'シフト記号表（勤務時間帯）'!$C$6:$K$35,9,FALSE))</f>
        <v/>
      </c>
      <c r="AA272" s="243" t="str">
        <f>IF(AA271="","",VLOOKUP(AA271,'シフト記号表（勤務時間帯）'!$C$6:$K$35,9,FALSE))</f>
        <v/>
      </c>
      <c r="AB272" s="243" t="str">
        <f>IF(AB271="","",VLOOKUP(AB271,'シフト記号表（勤務時間帯）'!$C$6:$K$35,9,FALSE))</f>
        <v/>
      </c>
      <c r="AC272" s="243" t="str">
        <f>IF(AC271="","",VLOOKUP(AC271,'シフト記号表（勤務時間帯）'!$C$6:$K$35,9,FALSE))</f>
        <v/>
      </c>
      <c r="AD272" s="243" t="str">
        <f>IF(AD271="","",VLOOKUP(AD271,'シフト記号表（勤務時間帯）'!$C$6:$K$35,9,FALSE))</f>
        <v/>
      </c>
      <c r="AE272" s="243" t="str">
        <f>IF(AE271="","",VLOOKUP(AE271,'シフト記号表（勤務時間帯）'!$C$6:$K$35,9,FALSE))</f>
        <v/>
      </c>
      <c r="AF272" s="244" t="str">
        <f>IF(AF271="","",VLOOKUP(AF271,'シフト記号表（勤務時間帯）'!$C$6:$K$35,9,FALSE))</f>
        <v/>
      </c>
      <c r="AG272" s="242" t="str">
        <f>IF(AG271="","",VLOOKUP(AG271,'シフト記号表（勤務時間帯）'!$C$6:$K$35,9,FALSE))</f>
        <v/>
      </c>
      <c r="AH272" s="243" t="str">
        <f>IF(AH271="","",VLOOKUP(AH271,'シフト記号表（勤務時間帯）'!$C$6:$K$35,9,FALSE))</f>
        <v/>
      </c>
      <c r="AI272" s="243" t="str">
        <f>IF(AI271="","",VLOOKUP(AI271,'シフト記号表（勤務時間帯）'!$C$6:$K$35,9,FALSE))</f>
        <v/>
      </c>
      <c r="AJ272" s="243" t="str">
        <f>IF(AJ271="","",VLOOKUP(AJ271,'シフト記号表（勤務時間帯）'!$C$6:$K$35,9,FALSE))</f>
        <v/>
      </c>
      <c r="AK272" s="243" t="str">
        <f>IF(AK271="","",VLOOKUP(AK271,'シフト記号表（勤務時間帯）'!$C$6:$K$35,9,FALSE))</f>
        <v/>
      </c>
      <c r="AL272" s="243" t="str">
        <f>IF(AL271="","",VLOOKUP(AL271,'シフト記号表（勤務時間帯）'!$C$6:$K$35,9,FALSE))</f>
        <v/>
      </c>
      <c r="AM272" s="244" t="str">
        <f>IF(AM271="","",VLOOKUP(AM271,'シフト記号表（勤務時間帯）'!$C$6:$K$35,9,FALSE))</f>
        <v/>
      </c>
      <c r="AN272" s="242" t="str">
        <f>IF(AN271="","",VLOOKUP(AN271,'シフト記号表（勤務時間帯）'!$C$6:$K$35,9,FALSE))</f>
        <v/>
      </c>
      <c r="AO272" s="243" t="str">
        <f>IF(AO271="","",VLOOKUP(AO271,'シフト記号表（勤務時間帯）'!$C$6:$K$35,9,FALSE))</f>
        <v/>
      </c>
      <c r="AP272" s="243" t="str">
        <f>IF(AP271="","",VLOOKUP(AP271,'シフト記号表（勤務時間帯）'!$C$6:$K$35,9,FALSE))</f>
        <v/>
      </c>
      <c r="AQ272" s="243" t="str">
        <f>IF(AQ271="","",VLOOKUP(AQ271,'シフト記号表（勤務時間帯）'!$C$6:$K$35,9,FALSE))</f>
        <v/>
      </c>
      <c r="AR272" s="243" t="str">
        <f>IF(AR271="","",VLOOKUP(AR271,'シフト記号表（勤務時間帯）'!$C$6:$K$35,9,FALSE))</f>
        <v/>
      </c>
      <c r="AS272" s="243" t="str">
        <f>IF(AS271="","",VLOOKUP(AS271,'シフト記号表（勤務時間帯）'!$C$6:$K$35,9,FALSE))</f>
        <v/>
      </c>
      <c r="AT272" s="244" t="str">
        <f>IF(AT271="","",VLOOKUP(AT271,'シフト記号表（勤務時間帯）'!$C$6:$K$35,9,FALSE))</f>
        <v/>
      </c>
      <c r="AU272" s="242" t="str">
        <f>IF(AU271="","",VLOOKUP(AU271,'シフト記号表（勤務時間帯）'!$C$6:$K$35,9,FALSE))</f>
        <v/>
      </c>
      <c r="AV272" s="243" t="str">
        <f>IF(AV271="","",VLOOKUP(AV271,'シフト記号表（勤務時間帯）'!$C$6:$K$35,9,FALSE))</f>
        <v/>
      </c>
      <c r="AW272" s="243" t="str">
        <f>IF(AW271="","",VLOOKUP(AW271,'シフト記号表（勤務時間帯）'!$C$6:$K$35,9,FALSE))</f>
        <v/>
      </c>
      <c r="AX272" s="529">
        <f>IF($BB$3="４週",SUM(S272:AT272),IF($BB$3="暦月",SUM(S272:AW272),""))</f>
        <v>0</v>
      </c>
      <c r="AY272" s="530"/>
      <c r="AZ272" s="531">
        <f>IF($BB$3="４週",AX272/4,IF($BB$3="暦月",'通所型サービス（100名）'!AX272/('通所型サービス（100名）'!$BB$8/7),""))</f>
        <v>0</v>
      </c>
      <c r="BA272" s="532"/>
      <c r="BB272" s="580"/>
      <c r="BC272" s="481"/>
      <c r="BD272" s="481"/>
      <c r="BE272" s="481"/>
      <c r="BF272" s="482"/>
    </row>
    <row r="273" spans="2:58" ht="20.25" customHeight="1">
      <c r="B273" s="459"/>
      <c r="C273" s="546"/>
      <c r="D273" s="547"/>
      <c r="E273" s="548"/>
      <c r="F273" s="295">
        <f>C271</f>
        <v>0</v>
      </c>
      <c r="G273" s="550"/>
      <c r="H273" s="474"/>
      <c r="I273" s="475"/>
      <c r="J273" s="475"/>
      <c r="K273" s="476"/>
      <c r="L273" s="555"/>
      <c r="M273" s="556"/>
      <c r="N273" s="556"/>
      <c r="O273" s="557"/>
      <c r="P273" s="533" t="s">
        <v>139</v>
      </c>
      <c r="Q273" s="534"/>
      <c r="R273" s="535"/>
      <c r="S273" s="246" t="str">
        <f>IF(S271="","",VLOOKUP(S271,'シフト記号表（勤務時間帯）'!$C$6:$U$35,19,FALSE))</f>
        <v/>
      </c>
      <c r="T273" s="247" t="str">
        <f>IF(T271="","",VLOOKUP(T271,'シフト記号表（勤務時間帯）'!$C$6:$U$35,19,FALSE))</f>
        <v/>
      </c>
      <c r="U273" s="247" t="str">
        <f>IF(U271="","",VLOOKUP(U271,'シフト記号表（勤務時間帯）'!$C$6:$U$35,19,FALSE))</f>
        <v/>
      </c>
      <c r="V273" s="247" t="str">
        <f>IF(V271="","",VLOOKUP(V271,'シフト記号表（勤務時間帯）'!$C$6:$U$35,19,FALSE))</f>
        <v/>
      </c>
      <c r="W273" s="247" t="str">
        <f>IF(W271="","",VLOOKUP(W271,'シフト記号表（勤務時間帯）'!$C$6:$U$35,19,FALSE))</f>
        <v/>
      </c>
      <c r="X273" s="247" t="str">
        <f>IF(X271="","",VLOOKUP(X271,'シフト記号表（勤務時間帯）'!$C$6:$U$35,19,FALSE))</f>
        <v/>
      </c>
      <c r="Y273" s="248" t="str">
        <f>IF(Y271="","",VLOOKUP(Y271,'シフト記号表（勤務時間帯）'!$C$6:$U$35,19,FALSE))</f>
        <v/>
      </c>
      <c r="Z273" s="246" t="str">
        <f>IF(Z271="","",VLOOKUP(Z271,'シフト記号表（勤務時間帯）'!$C$6:$U$35,19,FALSE))</f>
        <v/>
      </c>
      <c r="AA273" s="247" t="str">
        <f>IF(AA271="","",VLOOKUP(AA271,'シフト記号表（勤務時間帯）'!$C$6:$U$35,19,FALSE))</f>
        <v/>
      </c>
      <c r="AB273" s="247" t="str">
        <f>IF(AB271="","",VLOOKUP(AB271,'シフト記号表（勤務時間帯）'!$C$6:$U$35,19,FALSE))</f>
        <v/>
      </c>
      <c r="AC273" s="247" t="str">
        <f>IF(AC271="","",VLOOKUP(AC271,'シフト記号表（勤務時間帯）'!$C$6:$U$35,19,FALSE))</f>
        <v/>
      </c>
      <c r="AD273" s="247" t="str">
        <f>IF(AD271="","",VLOOKUP(AD271,'シフト記号表（勤務時間帯）'!$C$6:$U$35,19,FALSE))</f>
        <v/>
      </c>
      <c r="AE273" s="247" t="str">
        <f>IF(AE271="","",VLOOKUP(AE271,'シフト記号表（勤務時間帯）'!$C$6:$U$35,19,FALSE))</f>
        <v/>
      </c>
      <c r="AF273" s="248" t="str">
        <f>IF(AF271="","",VLOOKUP(AF271,'シフト記号表（勤務時間帯）'!$C$6:$U$35,19,FALSE))</f>
        <v/>
      </c>
      <c r="AG273" s="246" t="str">
        <f>IF(AG271="","",VLOOKUP(AG271,'シフト記号表（勤務時間帯）'!$C$6:$U$35,19,FALSE))</f>
        <v/>
      </c>
      <c r="AH273" s="247" t="str">
        <f>IF(AH271="","",VLOOKUP(AH271,'シフト記号表（勤務時間帯）'!$C$6:$U$35,19,FALSE))</f>
        <v/>
      </c>
      <c r="AI273" s="247" t="str">
        <f>IF(AI271="","",VLOOKUP(AI271,'シフト記号表（勤務時間帯）'!$C$6:$U$35,19,FALSE))</f>
        <v/>
      </c>
      <c r="AJ273" s="247" t="str">
        <f>IF(AJ271="","",VLOOKUP(AJ271,'シフト記号表（勤務時間帯）'!$C$6:$U$35,19,FALSE))</f>
        <v/>
      </c>
      <c r="AK273" s="247" t="str">
        <f>IF(AK271="","",VLOOKUP(AK271,'シフト記号表（勤務時間帯）'!$C$6:$U$35,19,FALSE))</f>
        <v/>
      </c>
      <c r="AL273" s="247" t="str">
        <f>IF(AL271="","",VLOOKUP(AL271,'シフト記号表（勤務時間帯）'!$C$6:$U$35,19,FALSE))</f>
        <v/>
      </c>
      <c r="AM273" s="248" t="str">
        <f>IF(AM271="","",VLOOKUP(AM271,'シフト記号表（勤務時間帯）'!$C$6:$U$35,19,FALSE))</f>
        <v/>
      </c>
      <c r="AN273" s="246" t="str">
        <f>IF(AN271="","",VLOOKUP(AN271,'シフト記号表（勤務時間帯）'!$C$6:$U$35,19,FALSE))</f>
        <v/>
      </c>
      <c r="AO273" s="247" t="str">
        <f>IF(AO271="","",VLOOKUP(AO271,'シフト記号表（勤務時間帯）'!$C$6:$U$35,19,FALSE))</f>
        <v/>
      </c>
      <c r="AP273" s="247" t="str">
        <f>IF(AP271="","",VLOOKUP(AP271,'シフト記号表（勤務時間帯）'!$C$6:$U$35,19,FALSE))</f>
        <v/>
      </c>
      <c r="AQ273" s="247" t="str">
        <f>IF(AQ271="","",VLOOKUP(AQ271,'シフト記号表（勤務時間帯）'!$C$6:$U$35,19,FALSE))</f>
        <v/>
      </c>
      <c r="AR273" s="247" t="str">
        <f>IF(AR271="","",VLOOKUP(AR271,'シフト記号表（勤務時間帯）'!$C$6:$U$35,19,FALSE))</f>
        <v/>
      </c>
      <c r="AS273" s="247" t="str">
        <f>IF(AS271="","",VLOOKUP(AS271,'シフト記号表（勤務時間帯）'!$C$6:$U$35,19,FALSE))</f>
        <v/>
      </c>
      <c r="AT273" s="248" t="str">
        <f>IF(AT271="","",VLOOKUP(AT271,'シフト記号表（勤務時間帯）'!$C$6:$U$35,19,FALSE))</f>
        <v/>
      </c>
      <c r="AU273" s="246" t="str">
        <f>IF(AU271="","",VLOOKUP(AU271,'シフト記号表（勤務時間帯）'!$C$6:$U$35,19,FALSE))</f>
        <v/>
      </c>
      <c r="AV273" s="247" t="str">
        <f>IF(AV271="","",VLOOKUP(AV271,'シフト記号表（勤務時間帯）'!$C$6:$U$35,19,FALSE))</f>
        <v/>
      </c>
      <c r="AW273" s="247" t="str">
        <f>IF(AW271="","",VLOOKUP(AW271,'シフト記号表（勤務時間帯）'!$C$6:$U$35,19,FALSE))</f>
        <v/>
      </c>
      <c r="AX273" s="536">
        <f>IF($BB$3="４週",SUM(S273:AT273),IF($BB$3="暦月",SUM(S273:AW273),""))</f>
        <v>0</v>
      </c>
      <c r="AY273" s="537"/>
      <c r="AZ273" s="538">
        <f>IF($BB$3="４週",AX273/4,IF($BB$3="暦月",'通所型サービス（100名）'!AX273/('通所型サービス（100名）'!$BB$8/7),""))</f>
        <v>0</v>
      </c>
      <c r="BA273" s="539"/>
      <c r="BB273" s="581"/>
      <c r="BC273" s="556"/>
      <c r="BD273" s="556"/>
      <c r="BE273" s="556"/>
      <c r="BF273" s="557"/>
    </row>
    <row r="274" spans="2:58" ht="20.25" customHeight="1">
      <c r="B274" s="459">
        <f>B271+1</f>
        <v>85</v>
      </c>
      <c r="C274" s="540"/>
      <c r="D274" s="541"/>
      <c r="E274" s="542"/>
      <c r="F274" s="249"/>
      <c r="G274" s="549"/>
      <c r="H274" s="551"/>
      <c r="I274" s="475"/>
      <c r="J274" s="475"/>
      <c r="K274" s="476"/>
      <c r="L274" s="552"/>
      <c r="M274" s="553"/>
      <c r="N274" s="553"/>
      <c r="O274" s="554"/>
      <c r="P274" s="558" t="s">
        <v>137</v>
      </c>
      <c r="Q274" s="559"/>
      <c r="R274" s="560"/>
      <c r="S274" s="292"/>
      <c r="T274" s="293"/>
      <c r="U274" s="293"/>
      <c r="V274" s="293"/>
      <c r="W274" s="293"/>
      <c r="X274" s="293"/>
      <c r="Y274" s="294"/>
      <c r="Z274" s="292"/>
      <c r="AA274" s="293"/>
      <c r="AB274" s="293"/>
      <c r="AC274" s="293"/>
      <c r="AD274" s="293"/>
      <c r="AE274" s="293"/>
      <c r="AF274" s="294"/>
      <c r="AG274" s="292"/>
      <c r="AH274" s="293"/>
      <c r="AI274" s="293"/>
      <c r="AJ274" s="293"/>
      <c r="AK274" s="293"/>
      <c r="AL274" s="293"/>
      <c r="AM274" s="294"/>
      <c r="AN274" s="292"/>
      <c r="AO274" s="293"/>
      <c r="AP274" s="293"/>
      <c r="AQ274" s="293"/>
      <c r="AR274" s="293"/>
      <c r="AS274" s="293"/>
      <c r="AT274" s="294"/>
      <c r="AU274" s="292"/>
      <c r="AV274" s="293"/>
      <c r="AW274" s="293"/>
      <c r="AX274" s="624"/>
      <c r="AY274" s="625"/>
      <c r="AZ274" s="626"/>
      <c r="BA274" s="627"/>
      <c r="BB274" s="579"/>
      <c r="BC274" s="553"/>
      <c r="BD274" s="553"/>
      <c r="BE274" s="553"/>
      <c r="BF274" s="554"/>
    </row>
    <row r="275" spans="2:58" ht="20.25" customHeight="1">
      <c r="B275" s="459"/>
      <c r="C275" s="543"/>
      <c r="D275" s="544"/>
      <c r="E275" s="545"/>
      <c r="F275" s="241"/>
      <c r="G275" s="470"/>
      <c r="H275" s="474"/>
      <c r="I275" s="475"/>
      <c r="J275" s="475"/>
      <c r="K275" s="476"/>
      <c r="L275" s="480"/>
      <c r="M275" s="481"/>
      <c r="N275" s="481"/>
      <c r="O275" s="482"/>
      <c r="P275" s="526" t="s">
        <v>138</v>
      </c>
      <c r="Q275" s="527"/>
      <c r="R275" s="528"/>
      <c r="S275" s="242" t="str">
        <f>IF(S274="","",VLOOKUP(S274,'シフト記号表（勤務時間帯）'!$C$6:$K$35,9,FALSE))</f>
        <v/>
      </c>
      <c r="T275" s="243" t="str">
        <f>IF(T274="","",VLOOKUP(T274,'シフト記号表（勤務時間帯）'!$C$6:$K$35,9,FALSE))</f>
        <v/>
      </c>
      <c r="U275" s="243" t="str">
        <f>IF(U274="","",VLOOKUP(U274,'シフト記号表（勤務時間帯）'!$C$6:$K$35,9,FALSE))</f>
        <v/>
      </c>
      <c r="V275" s="243" t="str">
        <f>IF(V274="","",VLOOKUP(V274,'シフト記号表（勤務時間帯）'!$C$6:$K$35,9,FALSE))</f>
        <v/>
      </c>
      <c r="W275" s="243" t="str">
        <f>IF(W274="","",VLOOKUP(W274,'シフト記号表（勤務時間帯）'!$C$6:$K$35,9,FALSE))</f>
        <v/>
      </c>
      <c r="X275" s="243" t="str">
        <f>IF(X274="","",VLOOKUP(X274,'シフト記号表（勤務時間帯）'!$C$6:$K$35,9,FALSE))</f>
        <v/>
      </c>
      <c r="Y275" s="244" t="str">
        <f>IF(Y274="","",VLOOKUP(Y274,'シフト記号表（勤務時間帯）'!$C$6:$K$35,9,FALSE))</f>
        <v/>
      </c>
      <c r="Z275" s="242" t="str">
        <f>IF(Z274="","",VLOOKUP(Z274,'シフト記号表（勤務時間帯）'!$C$6:$K$35,9,FALSE))</f>
        <v/>
      </c>
      <c r="AA275" s="243" t="str">
        <f>IF(AA274="","",VLOOKUP(AA274,'シフト記号表（勤務時間帯）'!$C$6:$K$35,9,FALSE))</f>
        <v/>
      </c>
      <c r="AB275" s="243" t="str">
        <f>IF(AB274="","",VLOOKUP(AB274,'シフト記号表（勤務時間帯）'!$C$6:$K$35,9,FALSE))</f>
        <v/>
      </c>
      <c r="AC275" s="243" t="str">
        <f>IF(AC274="","",VLOOKUP(AC274,'シフト記号表（勤務時間帯）'!$C$6:$K$35,9,FALSE))</f>
        <v/>
      </c>
      <c r="AD275" s="243" t="str">
        <f>IF(AD274="","",VLOOKUP(AD274,'シフト記号表（勤務時間帯）'!$C$6:$K$35,9,FALSE))</f>
        <v/>
      </c>
      <c r="AE275" s="243" t="str">
        <f>IF(AE274="","",VLOOKUP(AE274,'シフト記号表（勤務時間帯）'!$C$6:$K$35,9,FALSE))</f>
        <v/>
      </c>
      <c r="AF275" s="244" t="str">
        <f>IF(AF274="","",VLOOKUP(AF274,'シフト記号表（勤務時間帯）'!$C$6:$K$35,9,FALSE))</f>
        <v/>
      </c>
      <c r="AG275" s="242" t="str">
        <f>IF(AG274="","",VLOOKUP(AG274,'シフト記号表（勤務時間帯）'!$C$6:$K$35,9,FALSE))</f>
        <v/>
      </c>
      <c r="AH275" s="243" t="str">
        <f>IF(AH274="","",VLOOKUP(AH274,'シフト記号表（勤務時間帯）'!$C$6:$K$35,9,FALSE))</f>
        <v/>
      </c>
      <c r="AI275" s="243" t="str">
        <f>IF(AI274="","",VLOOKUP(AI274,'シフト記号表（勤務時間帯）'!$C$6:$K$35,9,FALSE))</f>
        <v/>
      </c>
      <c r="AJ275" s="243" t="str">
        <f>IF(AJ274="","",VLOOKUP(AJ274,'シフト記号表（勤務時間帯）'!$C$6:$K$35,9,FALSE))</f>
        <v/>
      </c>
      <c r="AK275" s="243" t="str">
        <f>IF(AK274="","",VLOOKUP(AK274,'シフト記号表（勤務時間帯）'!$C$6:$K$35,9,FALSE))</f>
        <v/>
      </c>
      <c r="AL275" s="243" t="str">
        <f>IF(AL274="","",VLOOKUP(AL274,'シフト記号表（勤務時間帯）'!$C$6:$K$35,9,FALSE))</f>
        <v/>
      </c>
      <c r="AM275" s="244" t="str">
        <f>IF(AM274="","",VLOOKUP(AM274,'シフト記号表（勤務時間帯）'!$C$6:$K$35,9,FALSE))</f>
        <v/>
      </c>
      <c r="AN275" s="242" t="str">
        <f>IF(AN274="","",VLOOKUP(AN274,'シフト記号表（勤務時間帯）'!$C$6:$K$35,9,FALSE))</f>
        <v/>
      </c>
      <c r="AO275" s="243" t="str">
        <f>IF(AO274="","",VLOOKUP(AO274,'シフト記号表（勤務時間帯）'!$C$6:$K$35,9,FALSE))</f>
        <v/>
      </c>
      <c r="AP275" s="243" t="str">
        <f>IF(AP274="","",VLOOKUP(AP274,'シフト記号表（勤務時間帯）'!$C$6:$K$35,9,FALSE))</f>
        <v/>
      </c>
      <c r="AQ275" s="243" t="str">
        <f>IF(AQ274="","",VLOOKUP(AQ274,'シフト記号表（勤務時間帯）'!$C$6:$K$35,9,FALSE))</f>
        <v/>
      </c>
      <c r="AR275" s="243" t="str">
        <f>IF(AR274="","",VLOOKUP(AR274,'シフト記号表（勤務時間帯）'!$C$6:$K$35,9,FALSE))</f>
        <v/>
      </c>
      <c r="AS275" s="243" t="str">
        <f>IF(AS274="","",VLOOKUP(AS274,'シフト記号表（勤務時間帯）'!$C$6:$K$35,9,FALSE))</f>
        <v/>
      </c>
      <c r="AT275" s="244" t="str">
        <f>IF(AT274="","",VLOOKUP(AT274,'シフト記号表（勤務時間帯）'!$C$6:$K$35,9,FALSE))</f>
        <v/>
      </c>
      <c r="AU275" s="242" t="str">
        <f>IF(AU274="","",VLOOKUP(AU274,'シフト記号表（勤務時間帯）'!$C$6:$K$35,9,FALSE))</f>
        <v/>
      </c>
      <c r="AV275" s="243" t="str">
        <f>IF(AV274="","",VLOOKUP(AV274,'シフト記号表（勤務時間帯）'!$C$6:$K$35,9,FALSE))</f>
        <v/>
      </c>
      <c r="AW275" s="243" t="str">
        <f>IF(AW274="","",VLOOKUP(AW274,'シフト記号表（勤務時間帯）'!$C$6:$K$35,9,FALSE))</f>
        <v/>
      </c>
      <c r="AX275" s="529">
        <f>IF($BB$3="４週",SUM(S275:AT275),IF($BB$3="暦月",SUM(S275:AW275),""))</f>
        <v>0</v>
      </c>
      <c r="AY275" s="530"/>
      <c r="AZ275" s="531">
        <f>IF($BB$3="４週",AX275/4,IF($BB$3="暦月",'通所型サービス（100名）'!AX275/('通所型サービス（100名）'!$BB$8/7),""))</f>
        <v>0</v>
      </c>
      <c r="BA275" s="532"/>
      <c r="BB275" s="580"/>
      <c r="BC275" s="481"/>
      <c r="BD275" s="481"/>
      <c r="BE275" s="481"/>
      <c r="BF275" s="482"/>
    </row>
    <row r="276" spans="2:58" ht="20.25" customHeight="1">
      <c r="B276" s="459"/>
      <c r="C276" s="546"/>
      <c r="D276" s="547"/>
      <c r="E276" s="548"/>
      <c r="F276" s="295">
        <f>C274</f>
        <v>0</v>
      </c>
      <c r="G276" s="550"/>
      <c r="H276" s="474"/>
      <c r="I276" s="475"/>
      <c r="J276" s="475"/>
      <c r="K276" s="476"/>
      <c r="L276" s="555"/>
      <c r="M276" s="556"/>
      <c r="N276" s="556"/>
      <c r="O276" s="557"/>
      <c r="P276" s="533" t="s">
        <v>139</v>
      </c>
      <c r="Q276" s="534"/>
      <c r="R276" s="535"/>
      <c r="S276" s="246" t="str">
        <f>IF(S274="","",VLOOKUP(S274,'シフト記号表（勤務時間帯）'!$C$6:$U$35,19,FALSE))</f>
        <v/>
      </c>
      <c r="T276" s="247" t="str">
        <f>IF(T274="","",VLOOKUP(T274,'シフト記号表（勤務時間帯）'!$C$6:$U$35,19,FALSE))</f>
        <v/>
      </c>
      <c r="U276" s="247" t="str">
        <f>IF(U274="","",VLOOKUP(U274,'シフト記号表（勤務時間帯）'!$C$6:$U$35,19,FALSE))</f>
        <v/>
      </c>
      <c r="V276" s="247" t="str">
        <f>IF(V274="","",VLOOKUP(V274,'シフト記号表（勤務時間帯）'!$C$6:$U$35,19,FALSE))</f>
        <v/>
      </c>
      <c r="W276" s="247" t="str">
        <f>IF(W274="","",VLOOKUP(W274,'シフト記号表（勤務時間帯）'!$C$6:$U$35,19,FALSE))</f>
        <v/>
      </c>
      <c r="X276" s="247" t="str">
        <f>IF(X274="","",VLOOKUP(X274,'シフト記号表（勤務時間帯）'!$C$6:$U$35,19,FALSE))</f>
        <v/>
      </c>
      <c r="Y276" s="248" t="str">
        <f>IF(Y274="","",VLOOKUP(Y274,'シフト記号表（勤務時間帯）'!$C$6:$U$35,19,FALSE))</f>
        <v/>
      </c>
      <c r="Z276" s="246" t="str">
        <f>IF(Z274="","",VLOOKUP(Z274,'シフト記号表（勤務時間帯）'!$C$6:$U$35,19,FALSE))</f>
        <v/>
      </c>
      <c r="AA276" s="247" t="str">
        <f>IF(AA274="","",VLOOKUP(AA274,'シフト記号表（勤務時間帯）'!$C$6:$U$35,19,FALSE))</f>
        <v/>
      </c>
      <c r="AB276" s="247" t="str">
        <f>IF(AB274="","",VLOOKUP(AB274,'シフト記号表（勤務時間帯）'!$C$6:$U$35,19,FALSE))</f>
        <v/>
      </c>
      <c r="AC276" s="247" t="str">
        <f>IF(AC274="","",VLOOKUP(AC274,'シフト記号表（勤務時間帯）'!$C$6:$U$35,19,FALSE))</f>
        <v/>
      </c>
      <c r="AD276" s="247" t="str">
        <f>IF(AD274="","",VLOOKUP(AD274,'シフト記号表（勤務時間帯）'!$C$6:$U$35,19,FALSE))</f>
        <v/>
      </c>
      <c r="AE276" s="247" t="str">
        <f>IF(AE274="","",VLOOKUP(AE274,'シフト記号表（勤務時間帯）'!$C$6:$U$35,19,FALSE))</f>
        <v/>
      </c>
      <c r="AF276" s="248" t="str">
        <f>IF(AF274="","",VLOOKUP(AF274,'シフト記号表（勤務時間帯）'!$C$6:$U$35,19,FALSE))</f>
        <v/>
      </c>
      <c r="AG276" s="246" t="str">
        <f>IF(AG274="","",VLOOKUP(AG274,'シフト記号表（勤務時間帯）'!$C$6:$U$35,19,FALSE))</f>
        <v/>
      </c>
      <c r="AH276" s="247" t="str">
        <f>IF(AH274="","",VLOOKUP(AH274,'シフト記号表（勤務時間帯）'!$C$6:$U$35,19,FALSE))</f>
        <v/>
      </c>
      <c r="AI276" s="247" t="str">
        <f>IF(AI274="","",VLOOKUP(AI274,'シフト記号表（勤務時間帯）'!$C$6:$U$35,19,FALSE))</f>
        <v/>
      </c>
      <c r="AJ276" s="247" t="str">
        <f>IF(AJ274="","",VLOOKUP(AJ274,'シフト記号表（勤務時間帯）'!$C$6:$U$35,19,FALSE))</f>
        <v/>
      </c>
      <c r="AK276" s="247" t="str">
        <f>IF(AK274="","",VLOOKUP(AK274,'シフト記号表（勤務時間帯）'!$C$6:$U$35,19,FALSE))</f>
        <v/>
      </c>
      <c r="AL276" s="247" t="str">
        <f>IF(AL274="","",VLOOKUP(AL274,'シフト記号表（勤務時間帯）'!$C$6:$U$35,19,FALSE))</f>
        <v/>
      </c>
      <c r="AM276" s="248" t="str">
        <f>IF(AM274="","",VLOOKUP(AM274,'シフト記号表（勤務時間帯）'!$C$6:$U$35,19,FALSE))</f>
        <v/>
      </c>
      <c r="AN276" s="246" t="str">
        <f>IF(AN274="","",VLOOKUP(AN274,'シフト記号表（勤務時間帯）'!$C$6:$U$35,19,FALSE))</f>
        <v/>
      </c>
      <c r="AO276" s="247" t="str">
        <f>IF(AO274="","",VLOOKUP(AO274,'シフト記号表（勤務時間帯）'!$C$6:$U$35,19,FALSE))</f>
        <v/>
      </c>
      <c r="AP276" s="247" t="str">
        <f>IF(AP274="","",VLOOKUP(AP274,'シフト記号表（勤務時間帯）'!$C$6:$U$35,19,FALSE))</f>
        <v/>
      </c>
      <c r="AQ276" s="247" t="str">
        <f>IF(AQ274="","",VLOOKUP(AQ274,'シフト記号表（勤務時間帯）'!$C$6:$U$35,19,FALSE))</f>
        <v/>
      </c>
      <c r="AR276" s="247" t="str">
        <f>IF(AR274="","",VLOOKUP(AR274,'シフト記号表（勤務時間帯）'!$C$6:$U$35,19,FALSE))</f>
        <v/>
      </c>
      <c r="AS276" s="247" t="str">
        <f>IF(AS274="","",VLOOKUP(AS274,'シフト記号表（勤務時間帯）'!$C$6:$U$35,19,FALSE))</f>
        <v/>
      </c>
      <c r="AT276" s="248" t="str">
        <f>IF(AT274="","",VLOOKUP(AT274,'シフト記号表（勤務時間帯）'!$C$6:$U$35,19,FALSE))</f>
        <v/>
      </c>
      <c r="AU276" s="246" t="str">
        <f>IF(AU274="","",VLOOKUP(AU274,'シフト記号表（勤務時間帯）'!$C$6:$U$35,19,FALSE))</f>
        <v/>
      </c>
      <c r="AV276" s="247" t="str">
        <f>IF(AV274="","",VLOOKUP(AV274,'シフト記号表（勤務時間帯）'!$C$6:$U$35,19,FALSE))</f>
        <v/>
      </c>
      <c r="AW276" s="247" t="str">
        <f>IF(AW274="","",VLOOKUP(AW274,'シフト記号表（勤務時間帯）'!$C$6:$U$35,19,FALSE))</f>
        <v/>
      </c>
      <c r="AX276" s="536">
        <f>IF($BB$3="４週",SUM(S276:AT276),IF($BB$3="暦月",SUM(S276:AW276),""))</f>
        <v>0</v>
      </c>
      <c r="AY276" s="537"/>
      <c r="AZ276" s="538">
        <f>IF($BB$3="４週",AX276/4,IF($BB$3="暦月",'通所型サービス（100名）'!AX276/('通所型サービス（100名）'!$BB$8/7),""))</f>
        <v>0</v>
      </c>
      <c r="BA276" s="539"/>
      <c r="BB276" s="581"/>
      <c r="BC276" s="556"/>
      <c r="BD276" s="556"/>
      <c r="BE276" s="556"/>
      <c r="BF276" s="557"/>
    </row>
    <row r="277" spans="2:58" ht="20.25" customHeight="1">
      <c r="B277" s="459">
        <f>B274+1</f>
        <v>86</v>
      </c>
      <c r="C277" s="540"/>
      <c r="D277" s="541"/>
      <c r="E277" s="542"/>
      <c r="F277" s="249"/>
      <c r="G277" s="549"/>
      <c r="H277" s="551"/>
      <c r="I277" s="475"/>
      <c r="J277" s="475"/>
      <c r="K277" s="476"/>
      <c r="L277" s="552"/>
      <c r="M277" s="553"/>
      <c r="N277" s="553"/>
      <c r="O277" s="554"/>
      <c r="P277" s="558" t="s">
        <v>137</v>
      </c>
      <c r="Q277" s="559"/>
      <c r="R277" s="560"/>
      <c r="S277" s="292"/>
      <c r="T277" s="293"/>
      <c r="U277" s="293"/>
      <c r="V277" s="293"/>
      <c r="W277" s="293"/>
      <c r="X277" s="293"/>
      <c r="Y277" s="294"/>
      <c r="Z277" s="292"/>
      <c r="AA277" s="293"/>
      <c r="AB277" s="293"/>
      <c r="AC277" s="293"/>
      <c r="AD277" s="293"/>
      <c r="AE277" s="293"/>
      <c r="AF277" s="294"/>
      <c r="AG277" s="292"/>
      <c r="AH277" s="293"/>
      <c r="AI277" s="293"/>
      <c r="AJ277" s="293"/>
      <c r="AK277" s="293"/>
      <c r="AL277" s="293"/>
      <c r="AM277" s="294"/>
      <c r="AN277" s="292"/>
      <c r="AO277" s="293"/>
      <c r="AP277" s="293"/>
      <c r="AQ277" s="293"/>
      <c r="AR277" s="293"/>
      <c r="AS277" s="293"/>
      <c r="AT277" s="294"/>
      <c r="AU277" s="292"/>
      <c r="AV277" s="293"/>
      <c r="AW277" s="293"/>
      <c r="AX277" s="624"/>
      <c r="AY277" s="625"/>
      <c r="AZ277" s="626"/>
      <c r="BA277" s="627"/>
      <c r="BB277" s="579"/>
      <c r="BC277" s="553"/>
      <c r="BD277" s="553"/>
      <c r="BE277" s="553"/>
      <c r="BF277" s="554"/>
    </row>
    <row r="278" spans="2:58" ht="20.25" customHeight="1">
      <c r="B278" s="459"/>
      <c r="C278" s="543"/>
      <c r="D278" s="544"/>
      <c r="E278" s="545"/>
      <c r="F278" s="241"/>
      <c r="G278" s="470"/>
      <c r="H278" s="474"/>
      <c r="I278" s="475"/>
      <c r="J278" s="475"/>
      <c r="K278" s="476"/>
      <c r="L278" s="480"/>
      <c r="M278" s="481"/>
      <c r="N278" s="481"/>
      <c r="O278" s="482"/>
      <c r="P278" s="526" t="s">
        <v>138</v>
      </c>
      <c r="Q278" s="527"/>
      <c r="R278" s="528"/>
      <c r="S278" s="242" t="str">
        <f>IF(S277="","",VLOOKUP(S277,'シフト記号表（勤務時間帯）'!$C$6:$K$35,9,FALSE))</f>
        <v/>
      </c>
      <c r="T278" s="243" t="str">
        <f>IF(T277="","",VLOOKUP(T277,'シフト記号表（勤務時間帯）'!$C$6:$K$35,9,FALSE))</f>
        <v/>
      </c>
      <c r="U278" s="243" t="str">
        <f>IF(U277="","",VLOOKUP(U277,'シフト記号表（勤務時間帯）'!$C$6:$K$35,9,FALSE))</f>
        <v/>
      </c>
      <c r="V278" s="243" t="str">
        <f>IF(V277="","",VLOOKUP(V277,'シフト記号表（勤務時間帯）'!$C$6:$K$35,9,FALSE))</f>
        <v/>
      </c>
      <c r="W278" s="243" t="str">
        <f>IF(W277="","",VLOOKUP(W277,'シフト記号表（勤務時間帯）'!$C$6:$K$35,9,FALSE))</f>
        <v/>
      </c>
      <c r="X278" s="243" t="str">
        <f>IF(X277="","",VLOOKUP(X277,'シフト記号表（勤務時間帯）'!$C$6:$K$35,9,FALSE))</f>
        <v/>
      </c>
      <c r="Y278" s="244" t="str">
        <f>IF(Y277="","",VLOOKUP(Y277,'シフト記号表（勤務時間帯）'!$C$6:$K$35,9,FALSE))</f>
        <v/>
      </c>
      <c r="Z278" s="242" t="str">
        <f>IF(Z277="","",VLOOKUP(Z277,'シフト記号表（勤務時間帯）'!$C$6:$K$35,9,FALSE))</f>
        <v/>
      </c>
      <c r="AA278" s="243" t="str">
        <f>IF(AA277="","",VLOOKUP(AA277,'シフト記号表（勤務時間帯）'!$C$6:$K$35,9,FALSE))</f>
        <v/>
      </c>
      <c r="AB278" s="243" t="str">
        <f>IF(AB277="","",VLOOKUP(AB277,'シフト記号表（勤務時間帯）'!$C$6:$K$35,9,FALSE))</f>
        <v/>
      </c>
      <c r="AC278" s="243" t="str">
        <f>IF(AC277="","",VLOOKUP(AC277,'シフト記号表（勤務時間帯）'!$C$6:$K$35,9,FALSE))</f>
        <v/>
      </c>
      <c r="AD278" s="243" t="str">
        <f>IF(AD277="","",VLOOKUP(AD277,'シフト記号表（勤務時間帯）'!$C$6:$K$35,9,FALSE))</f>
        <v/>
      </c>
      <c r="AE278" s="243" t="str">
        <f>IF(AE277="","",VLOOKUP(AE277,'シフト記号表（勤務時間帯）'!$C$6:$K$35,9,FALSE))</f>
        <v/>
      </c>
      <c r="AF278" s="244" t="str">
        <f>IF(AF277="","",VLOOKUP(AF277,'シフト記号表（勤務時間帯）'!$C$6:$K$35,9,FALSE))</f>
        <v/>
      </c>
      <c r="AG278" s="242" t="str">
        <f>IF(AG277="","",VLOOKUP(AG277,'シフト記号表（勤務時間帯）'!$C$6:$K$35,9,FALSE))</f>
        <v/>
      </c>
      <c r="AH278" s="243" t="str">
        <f>IF(AH277="","",VLOOKUP(AH277,'シフト記号表（勤務時間帯）'!$C$6:$K$35,9,FALSE))</f>
        <v/>
      </c>
      <c r="AI278" s="243" t="str">
        <f>IF(AI277="","",VLOOKUP(AI277,'シフト記号表（勤務時間帯）'!$C$6:$K$35,9,FALSE))</f>
        <v/>
      </c>
      <c r="AJ278" s="243" t="str">
        <f>IF(AJ277="","",VLOOKUP(AJ277,'シフト記号表（勤務時間帯）'!$C$6:$K$35,9,FALSE))</f>
        <v/>
      </c>
      <c r="AK278" s="243" t="str">
        <f>IF(AK277="","",VLOOKUP(AK277,'シフト記号表（勤務時間帯）'!$C$6:$K$35,9,FALSE))</f>
        <v/>
      </c>
      <c r="AL278" s="243" t="str">
        <f>IF(AL277="","",VLOOKUP(AL277,'シフト記号表（勤務時間帯）'!$C$6:$K$35,9,FALSE))</f>
        <v/>
      </c>
      <c r="AM278" s="244" t="str">
        <f>IF(AM277="","",VLOOKUP(AM277,'シフト記号表（勤務時間帯）'!$C$6:$K$35,9,FALSE))</f>
        <v/>
      </c>
      <c r="AN278" s="242" t="str">
        <f>IF(AN277="","",VLOOKUP(AN277,'シフト記号表（勤務時間帯）'!$C$6:$K$35,9,FALSE))</f>
        <v/>
      </c>
      <c r="AO278" s="243" t="str">
        <f>IF(AO277="","",VLOOKUP(AO277,'シフト記号表（勤務時間帯）'!$C$6:$K$35,9,FALSE))</f>
        <v/>
      </c>
      <c r="AP278" s="243" t="str">
        <f>IF(AP277="","",VLOOKUP(AP277,'シフト記号表（勤務時間帯）'!$C$6:$K$35,9,FALSE))</f>
        <v/>
      </c>
      <c r="AQ278" s="243" t="str">
        <f>IF(AQ277="","",VLOOKUP(AQ277,'シフト記号表（勤務時間帯）'!$C$6:$K$35,9,FALSE))</f>
        <v/>
      </c>
      <c r="AR278" s="243" t="str">
        <f>IF(AR277="","",VLOOKUP(AR277,'シフト記号表（勤務時間帯）'!$C$6:$K$35,9,FALSE))</f>
        <v/>
      </c>
      <c r="AS278" s="243" t="str">
        <f>IF(AS277="","",VLOOKUP(AS277,'シフト記号表（勤務時間帯）'!$C$6:$K$35,9,FALSE))</f>
        <v/>
      </c>
      <c r="AT278" s="244" t="str">
        <f>IF(AT277="","",VLOOKUP(AT277,'シフト記号表（勤務時間帯）'!$C$6:$K$35,9,FALSE))</f>
        <v/>
      </c>
      <c r="AU278" s="242" t="str">
        <f>IF(AU277="","",VLOOKUP(AU277,'シフト記号表（勤務時間帯）'!$C$6:$K$35,9,FALSE))</f>
        <v/>
      </c>
      <c r="AV278" s="243" t="str">
        <f>IF(AV277="","",VLOOKUP(AV277,'シフト記号表（勤務時間帯）'!$C$6:$K$35,9,FALSE))</f>
        <v/>
      </c>
      <c r="AW278" s="243" t="str">
        <f>IF(AW277="","",VLOOKUP(AW277,'シフト記号表（勤務時間帯）'!$C$6:$K$35,9,FALSE))</f>
        <v/>
      </c>
      <c r="AX278" s="529">
        <f>IF($BB$3="４週",SUM(S278:AT278),IF($BB$3="暦月",SUM(S278:AW278),""))</f>
        <v>0</v>
      </c>
      <c r="AY278" s="530"/>
      <c r="AZ278" s="531">
        <f>IF($BB$3="４週",AX278/4,IF($BB$3="暦月",'通所型サービス（100名）'!AX278/('通所型サービス（100名）'!$BB$8/7),""))</f>
        <v>0</v>
      </c>
      <c r="BA278" s="532"/>
      <c r="BB278" s="580"/>
      <c r="BC278" s="481"/>
      <c r="BD278" s="481"/>
      <c r="BE278" s="481"/>
      <c r="BF278" s="482"/>
    </row>
    <row r="279" spans="2:58" ht="20.25" customHeight="1">
      <c r="B279" s="459"/>
      <c r="C279" s="546"/>
      <c r="D279" s="547"/>
      <c r="E279" s="548"/>
      <c r="F279" s="295">
        <f>C277</f>
        <v>0</v>
      </c>
      <c r="G279" s="550"/>
      <c r="H279" s="474"/>
      <c r="I279" s="475"/>
      <c r="J279" s="475"/>
      <c r="K279" s="476"/>
      <c r="L279" s="555"/>
      <c r="M279" s="556"/>
      <c r="N279" s="556"/>
      <c r="O279" s="557"/>
      <c r="P279" s="533" t="s">
        <v>139</v>
      </c>
      <c r="Q279" s="534"/>
      <c r="R279" s="535"/>
      <c r="S279" s="246" t="str">
        <f>IF(S277="","",VLOOKUP(S277,'シフト記号表（勤務時間帯）'!$C$6:$U$35,19,FALSE))</f>
        <v/>
      </c>
      <c r="T279" s="247" t="str">
        <f>IF(T277="","",VLOOKUP(T277,'シフト記号表（勤務時間帯）'!$C$6:$U$35,19,FALSE))</f>
        <v/>
      </c>
      <c r="U279" s="247" t="str">
        <f>IF(U277="","",VLOOKUP(U277,'シフト記号表（勤務時間帯）'!$C$6:$U$35,19,FALSE))</f>
        <v/>
      </c>
      <c r="V279" s="247" t="str">
        <f>IF(V277="","",VLOOKUP(V277,'シフト記号表（勤務時間帯）'!$C$6:$U$35,19,FALSE))</f>
        <v/>
      </c>
      <c r="W279" s="247" t="str">
        <f>IF(W277="","",VLOOKUP(W277,'シフト記号表（勤務時間帯）'!$C$6:$U$35,19,FALSE))</f>
        <v/>
      </c>
      <c r="X279" s="247" t="str">
        <f>IF(X277="","",VLOOKUP(X277,'シフト記号表（勤務時間帯）'!$C$6:$U$35,19,FALSE))</f>
        <v/>
      </c>
      <c r="Y279" s="248" t="str">
        <f>IF(Y277="","",VLOOKUP(Y277,'シフト記号表（勤務時間帯）'!$C$6:$U$35,19,FALSE))</f>
        <v/>
      </c>
      <c r="Z279" s="246" t="str">
        <f>IF(Z277="","",VLOOKUP(Z277,'シフト記号表（勤務時間帯）'!$C$6:$U$35,19,FALSE))</f>
        <v/>
      </c>
      <c r="AA279" s="247" t="str">
        <f>IF(AA277="","",VLOOKUP(AA277,'シフト記号表（勤務時間帯）'!$C$6:$U$35,19,FALSE))</f>
        <v/>
      </c>
      <c r="AB279" s="247" t="str">
        <f>IF(AB277="","",VLOOKUP(AB277,'シフト記号表（勤務時間帯）'!$C$6:$U$35,19,FALSE))</f>
        <v/>
      </c>
      <c r="AC279" s="247" t="str">
        <f>IF(AC277="","",VLOOKUP(AC277,'シフト記号表（勤務時間帯）'!$C$6:$U$35,19,FALSE))</f>
        <v/>
      </c>
      <c r="AD279" s="247" t="str">
        <f>IF(AD277="","",VLOOKUP(AD277,'シフト記号表（勤務時間帯）'!$C$6:$U$35,19,FALSE))</f>
        <v/>
      </c>
      <c r="AE279" s="247" t="str">
        <f>IF(AE277="","",VLOOKUP(AE277,'シフト記号表（勤務時間帯）'!$C$6:$U$35,19,FALSE))</f>
        <v/>
      </c>
      <c r="AF279" s="248" t="str">
        <f>IF(AF277="","",VLOOKUP(AF277,'シフト記号表（勤務時間帯）'!$C$6:$U$35,19,FALSE))</f>
        <v/>
      </c>
      <c r="AG279" s="246" t="str">
        <f>IF(AG277="","",VLOOKUP(AG277,'シフト記号表（勤務時間帯）'!$C$6:$U$35,19,FALSE))</f>
        <v/>
      </c>
      <c r="AH279" s="247" t="str">
        <f>IF(AH277="","",VLOOKUP(AH277,'シフト記号表（勤務時間帯）'!$C$6:$U$35,19,FALSE))</f>
        <v/>
      </c>
      <c r="AI279" s="247" t="str">
        <f>IF(AI277="","",VLOOKUP(AI277,'シフト記号表（勤務時間帯）'!$C$6:$U$35,19,FALSE))</f>
        <v/>
      </c>
      <c r="AJ279" s="247" t="str">
        <f>IF(AJ277="","",VLOOKUP(AJ277,'シフト記号表（勤務時間帯）'!$C$6:$U$35,19,FALSE))</f>
        <v/>
      </c>
      <c r="AK279" s="247" t="str">
        <f>IF(AK277="","",VLOOKUP(AK277,'シフト記号表（勤務時間帯）'!$C$6:$U$35,19,FALSE))</f>
        <v/>
      </c>
      <c r="AL279" s="247" t="str">
        <f>IF(AL277="","",VLOOKUP(AL277,'シフト記号表（勤務時間帯）'!$C$6:$U$35,19,FALSE))</f>
        <v/>
      </c>
      <c r="AM279" s="248" t="str">
        <f>IF(AM277="","",VLOOKUP(AM277,'シフト記号表（勤務時間帯）'!$C$6:$U$35,19,FALSE))</f>
        <v/>
      </c>
      <c r="AN279" s="246" t="str">
        <f>IF(AN277="","",VLOOKUP(AN277,'シフト記号表（勤務時間帯）'!$C$6:$U$35,19,FALSE))</f>
        <v/>
      </c>
      <c r="AO279" s="247" t="str">
        <f>IF(AO277="","",VLOOKUP(AO277,'シフト記号表（勤務時間帯）'!$C$6:$U$35,19,FALSE))</f>
        <v/>
      </c>
      <c r="AP279" s="247" t="str">
        <f>IF(AP277="","",VLOOKUP(AP277,'シフト記号表（勤務時間帯）'!$C$6:$U$35,19,FALSE))</f>
        <v/>
      </c>
      <c r="AQ279" s="247" t="str">
        <f>IF(AQ277="","",VLOOKUP(AQ277,'シフト記号表（勤務時間帯）'!$C$6:$U$35,19,FALSE))</f>
        <v/>
      </c>
      <c r="AR279" s="247" t="str">
        <f>IF(AR277="","",VLOOKUP(AR277,'シフト記号表（勤務時間帯）'!$C$6:$U$35,19,FALSE))</f>
        <v/>
      </c>
      <c r="AS279" s="247" t="str">
        <f>IF(AS277="","",VLOOKUP(AS277,'シフト記号表（勤務時間帯）'!$C$6:$U$35,19,FALSE))</f>
        <v/>
      </c>
      <c r="AT279" s="248" t="str">
        <f>IF(AT277="","",VLOOKUP(AT277,'シフト記号表（勤務時間帯）'!$C$6:$U$35,19,FALSE))</f>
        <v/>
      </c>
      <c r="AU279" s="246" t="str">
        <f>IF(AU277="","",VLOOKUP(AU277,'シフト記号表（勤務時間帯）'!$C$6:$U$35,19,FALSE))</f>
        <v/>
      </c>
      <c r="AV279" s="247" t="str">
        <f>IF(AV277="","",VLOOKUP(AV277,'シフト記号表（勤務時間帯）'!$C$6:$U$35,19,FALSE))</f>
        <v/>
      </c>
      <c r="AW279" s="247" t="str">
        <f>IF(AW277="","",VLOOKUP(AW277,'シフト記号表（勤務時間帯）'!$C$6:$U$35,19,FALSE))</f>
        <v/>
      </c>
      <c r="AX279" s="536">
        <f>IF($BB$3="４週",SUM(S279:AT279),IF($BB$3="暦月",SUM(S279:AW279),""))</f>
        <v>0</v>
      </c>
      <c r="AY279" s="537"/>
      <c r="AZ279" s="538">
        <f>IF($BB$3="４週",AX279/4,IF($BB$3="暦月",'通所型サービス（100名）'!AX279/('通所型サービス（100名）'!$BB$8/7),""))</f>
        <v>0</v>
      </c>
      <c r="BA279" s="539"/>
      <c r="BB279" s="581"/>
      <c r="BC279" s="556"/>
      <c r="BD279" s="556"/>
      <c r="BE279" s="556"/>
      <c r="BF279" s="557"/>
    </row>
    <row r="280" spans="2:58" ht="20.25" customHeight="1">
      <c r="B280" s="459">
        <f>B277+1</f>
        <v>87</v>
      </c>
      <c r="C280" s="540"/>
      <c r="D280" s="541"/>
      <c r="E280" s="542"/>
      <c r="F280" s="249"/>
      <c r="G280" s="549"/>
      <c r="H280" s="551"/>
      <c r="I280" s="475"/>
      <c r="J280" s="475"/>
      <c r="K280" s="476"/>
      <c r="L280" s="552"/>
      <c r="M280" s="553"/>
      <c r="N280" s="553"/>
      <c r="O280" s="554"/>
      <c r="P280" s="558" t="s">
        <v>137</v>
      </c>
      <c r="Q280" s="559"/>
      <c r="R280" s="560"/>
      <c r="S280" s="292"/>
      <c r="T280" s="293"/>
      <c r="U280" s="293"/>
      <c r="V280" s="293"/>
      <c r="W280" s="293"/>
      <c r="X280" s="293"/>
      <c r="Y280" s="294"/>
      <c r="Z280" s="292"/>
      <c r="AA280" s="293"/>
      <c r="AB280" s="293"/>
      <c r="AC280" s="293"/>
      <c r="AD280" s="293"/>
      <c r="AE280" s="293"/>
      <c r="AF280" s="294"/>
      <c r="AG280" s="292"/>
      <c r="AH280" s="293"/>
      <c r="AI280" s="293"/>
      <c r="AJ280" s="293"/>
      <c r="AK280" s="293"/>
      <c r="AL280" s="293"/>
      <c r="AM280" s="294"/>
      <c r="AN280" s="292"/>
      <c r="AO280" s="293"/>
      <c r="AP280" s="293"/>
      <c r="AQ280" s="293"/>
      <c r="AR280" s="293"/>
      <c r="AS280" s="293"/>
      <c r="AT280" s="294"/>
      <c r="AU280" s="292"/>
      <c r="AV280" s="293"/>
      <c r="AW280" s="293"/>
      <c r="AX280" s="624"/>
      <c r="AY280" s="625"/>
      <c r="AZ280" s="626"/>
      <c r="BA280" s="627"/>
      <c r="BB280" s="579"/>
      <c r="BC280" s="553"/>
      <c r="BD280" s="553"/>
      <c r="BE280" s="553"/>
      <c r="BF280" s="554"/>
    </row>
    <row r="281" spans="2:58" ht="20.25" customHeight="1">
      <c r="B281" s="459"/>
      <c r="C281" s="543"/>
      <c r="D281" s="544"/>
      <c r="E281" s="545"/>
      <c r="F281" s="241"/>
      <c r="G281" s="470"/>
      <c r="H281" s="474"/>
      <c r="I281" s="475"/>
      <c r="J281" s="475"/>
      <c r="K281" s="476"/>
      <c r="L281" s="480"/>
      <c r="M281" s="481"/>
      <c r="N281" s="481"/>
      <c r="O281" s="482"/>
      <c r="P281" s="526" t="s">
        <v>138</v>
      </c>
      <c r="Q281" s="527"/>
      <c r="R281" s="528"/>
      <c r="S281" s="242" t="str">
        <f>IF(S280="","",VLOOKUP(S280,'シフト記号表（勤務時間帯）'!$C$6:$K$35,9,FALSE))</f>
        <v/>
      </c>
      <c r="T281" s="243" t="str">
        <f>IF(T280="","",VLOOKUP(T280,'シフト記号表（勤務時間帯）'!$C$6:$K$35,9,FALSE))</f>
        <v/>
      </c>
      <c r="U281" s="243" t="str">
        <f>IF(U280="","",VLOOKUP(U280,'シフト記号表（勤務時間帯）'!$C$6:$K$35,9,FALSE))</f>
        <v/>
      </c>
      <c r="V281" s="243" t="str">
        <f>IF(V280="","",VLOOKUP(V280,'シフト記号表（勤務時間帯）'!$C$6:$K$35,9,FALSE))</f>
        <v/>
      </c>
      <c r="W281" s="243" t="str">
        <f>IF(W280="","",VLOOKUP(W280,'シフト記号表（勤務時間帯）'!$C$6:$K$35,9,FALSE))</f>
        <v/>
      </c>
      <c r="X281" s="243" t="str">
        <f>IF(X280="","",VLOOKUP(X280,'シフト記号表（勤務時間帯）'!$C$6:$K$35,9,FALSE))</f>
        <v/>
      </c>
      <c r="Y281" s="244" t="str">
        <f>IF(Y280="","",VLOOKUP(Y280,'シフト記号表（勤務時間帯）'!$C$6:$K$35,9,FALSE))</f>
        <v/>
      </c>
      <c r="Z281" s="242" t="str">
        <f>IF(Z280="","",VLOOKUP(Z280,'シフト記号表（勤務時間帯）'!$C$6:$K$35,9,FALSE))</f>
        <v/>
      </c>
      <c r="AA281" s="243" t="str">
        <f>IF(AA280="","",VLOOKUP(AA280,'シフト記号表（勤務時間帯）'!$C$6:$K$35,9,FALSE))</f>
        <v/>
      </c>
      <c r="AB281" s="243" t="str">
        <f>IF(AB280="","",VLOOKUP(AB280,'シフト記号表（勤務時間帯）'!$C$6:$K$35,9,FALSE))</f>
        <v/>
      </c>
      <c r="AC281" s="243" t="str">
        <f>IF(AC280="","",VLOOKUP(AC280,'シフト記号表（勤務時間帯）'!$C$6:$K$35,9,FALSE))</f>
        <v/>
      </c>
      <c r="AD281" s="243" t="str">
        <f>IF(AD280="","",VLOOKUP(AD280,'シフト記号表（勤務時間帯）'!$C$6:$K$35,9,FALSE))</f>
        <v/>
      </c>
      <c r="AE281" s="243" t="str">
        <f>IF(AE280="","",VLOOKUP(AE280,'シフト記号表（勤務時間帯）'!$C$6:$K$35,9,FALSE))</f>
        <v/>
      </c>
      <c r="AF281" s="244" t="str">
        <f>IF(AF280="","",VLOOKUP(AF280,'シフト記号表（勤務時間帯）'!$C$6:$K$35,9,FALSE))</f>
        <v/>
      </c>
      <c r="AG281" s="242" t="str">
        <f>IF(AG280="","",VLOOKUP(AG280,'シフト記号表（勤務時間帯）'!$C$6:$K$35,9,FALSE))</f>
        <v/>
      </c>
      <c r="AH281" s="243" t="str">
        <f>IF(AH280="","",VLOOKUP(AH280,'シフト記号表（勤務時間帯）'!$C$6:$K$35,9,FALSE))</f>
        <v/>
      </c>
      <c r="AI281" s="243" t="str">
        <f>IF(AI280="","",VLOOKUP(AI280,'シフト記号表（勤務時間帯）'!$C$6:$K$35,9,FALSE))</f>
        <v/>
      </c>
      <c r="AJ281" s="243" t="str">
        <f>IF(AJ280="","",VLOOKUP(AJ280,'シフト記号表（勤務時間帯）'!$C$6:$K$35,9,FALSE))</f>
        <v/>
      </c>
      <c r="AK281" s="243" t="str">
        <f>IF(AK280="","",VLOOKUP(AK280,'シフト記号表（勤務時間帯）'!$C$6:$K$35,9,FALSE))</f>
        <v/>
      </c>
      <c r="AL281" s="243" t="str">
        <f>IF(AL280="","",VLOOKUP(AL280,'シフト記号表（勤務時間帯）'!$C$6:$K$35,9,FALSE))</f>
        <v/>
      </c>
      <c r="AM281" s="244" t="str">
        <f>IF(AM280="","",VLOOKUP(AM280,'シフト記号表（勤務時間帯）'!$C$6:$K$35,9,FALSE))</f>
        <v/>
      </c>
      <c r="AN281" s="242" t="str">
        <f>IF(AN280="","",VLOOKUP(AN280,'シフト記号表（勤務時間帯）'!$C$6:$K$35,9,FALSE))</f>
        <v/>
      </c>
      <c r="AO281" s="243" t="str">
        <f>IF(AO280="","",VLOOKUP(AO280,'シフト記号表（勤務時間帯）'!$C$6:$K$35,9,FALSE))</f>
        <v/>
      </c>
      <c r="AP281" s="243" t="str">
        <f>IF(AP280="","",VLOOKUP(AP280,'シフト記号表（勤務時間帯）'!$C$6:$K$35,9,FALSE))</f>
        <v/>
      </c>
      <c r="AQ281" s="243" t="str">
        <f>IF(AQ280="","",VLOOKUP(AQ280,'シフト記号表（勤務時間帯）'!$C$6:$K$35,9,FALSE))</f>
        <v/>
      </c>
      <c r="AR281" s="243" t="str">
        <f>IF(AR280="","",VLOOKUP(AR280,'シフト記号表（勤務時間帯）'!$C$6:$K$35,9,FALSE))</f>
        <v/>
      </c>
      <c r="AS281" s="243" t="str">
        <f>IF(AS280="","",VLOOKUP(AS280,'シフト記号表（勤務時間帯）'!$C$6:$K$35,9,FALSE))</f>
        <v/>
      </c>
      <c r="AT281" s="244" t="str">
        <f>IF(AT280="","",VLOOKUP(AT280,'シフト記号表（勤務時間帯）'!$C$6:$K$35,9,FALSE))</f>
        <v/>
      </c>
      <c r="AU281" s="242" t="str">
        <f>IF(AU280="","",VLOOKUP(AU280,'シフト記号表（勤務時間帯）'!$C$6:$K$35,9,FALSE))</f>
        <v/>
      </c>
      <c r="AV281" s="243" t="str">
        <f>IF(AV280="","",VLOOKUP(AV280,'シフト記号表（勤務時間帯）'!$C$6:$K$35,9,FALSE))</f>
        <v/>
      </c>
      <c r="AW281" s="243" t="str">
        <f>IF(AW280="","",VLOOKUP(AW280,'シフト記号表（勤務時間帯）'!$C$6:$K$35,9,FALSE))</f>
        <v/>
      </c>
      <c r="AX281" s="529">
        <f>IF($BB$3="４週",SUM(S281:AT281),IF($BB$3="暦月",SUM(S281:AW281),""))</f>
        <v>0</v>
      </c>
      <c r="AY281" s="530"/>
      <c r="AZ281" s="531">
        <f>IF($BB$3="４週",AX281/4,IF($BB$3="暦月",'通所型サービス（100名）'!AX281/('通所型サービス（100名）'!$BB$8/7),""))</f>
        <v>0</v>
      </c>
      <c r="BA281" s="532"/>
      <c r="BB281" s="580"/>
      <c r="BC281" s="481"/>
      <c r="BD281" s="481"/>
      <c r="BE281" s="481"/>
      <c r="BF281" s="482"/>
    </row>
    <row r="282" spans="2:58" ht="20.25" customHeight="1">
      <c r="B282" s="459"/>
      <c r="C282" s="546"/>
      <c r="D282" s="547"/>
      <c r="E282" s="548"/>
      <c r="F282" s="295">
        <f>C280</f>
        <v>0</v>
      </c>
      <c r="G282" s="550"/>
      <c r="H282" s="474"/>
      <c r="I282" s="475"/>
      <c r="J282" s="475"/>
      <c r="K282" s="476"/>
      <c r="L282" s="555"/>
      <c r="M282" s="556"/>
      <c r="N282" s="556"/>
      <c r="O282" s="557"/>
      <c r="P282" s="533" t="s">
        <v>139</v>
      </c>
      <c r="Q282" s="534"/>
      <c r="R282" s="535"/>
      <c r="S282" s="246" t="str">
        <f>IF(S280="","",VLOOKUP(S280,'シフト記号表（勤務時間帯）'!$C$6:$U$35,19,FALSE))</f>
        <v/>
      </c>
      <c r="T282" s="247" t="str">
        <f>IF(T280="","",VLOOKUP(T280,'シフト記号表（勤務時間帯）'!$C$6:$U$35,19,FALSE))</f>
        <v/>
      </c>
      <c r="U282" s="247" t="str">
        <f>IF(U280="","",VLOOKUP(U280,'シフト記号表（勤務時間帯）'!$C$6:$U$35,19,FALSE))</f>
        <v/>
      </c>
      <c r="V282" s="247" t="str">
        <f>IF(V280="","",VLOOKUP(V280,'シフト記号表（勤務時間帯）'!$C$6:$U$35,19,FALSE))</f>
        <v/>
      </c>
      <c r="W282" s="247" t="str">
        <f>IF(W280="","",VLOOKUP(W280,'シフト記号表（勤務時間帯）'!$C$6:$U$35,19,FALSE))</f>
        <v/>
      </c>
      <c r="X282" s="247" t="str">
        <f>IF(X280="","",VLOOKUP(X280,'シフト記号表（勤務時間帯）'!$C$6:$U$35,19,FALSE))</f>
        <v/>
      </c>
      <c r="Y282" s="248" t="str">
        <f>IF(Y280="","",VLOOKUP(Y280,'シフト記号表（勤務時間帯）'!$C$6:$U$35,19,FALSE))</f>
        <v/>
      </c>
      <c r="Z282" s="246" t="str">
        <f>IF(Z280="","",VLOOKUP(Z280,'シフト記号表（勤務時間帯）'!$C$6:$U$35,19,FALSE))</f>
        <v/>
      </c>
      <c r="AA282" s="247" t="str">
        <f>IF(AA280="","",VLOOKUP(AA280,'シフト記号表（勤務時間帯）'!$C$6:$U$35,19,FALSE))</f>
        <v/>
      </c>
      <c r="AB282" s="247" t="str">
        <f>IF(AB280="","",VLOOKUP(AB280,'シフト記号表（勤務時間帯）'!$C$6:$U$35,19,FALSE))</f>
        <v/>
      </c>
      <c r="AC282" s="247" t="str">
        <f>IF(AC280="","",VLOOKUP(AC280,'シフト記号表（勤務時間帯）'!$C$6:$U$35,19,FALSE))</f>
        <v/>
      </c>
      <c r="AD282" s="247" t="str">
        <f>IF(AD280="","",VLOOKUP(AD280,'シフト記号表（勤務時間帯）'!$C$6:$U$35,19,FALSE))</f>
        <v/>
      </c>
      <c r="AE282" s="247" t="str">
        <f>IF(AE280="","",VLOOKUP(AE280,'シフト記号表（勤務時間帯）'!$C$6:$U$35,19,FALSE))</f>
        <v/>
      </c>
      <c r="AF282" s="248" t="str">
        <f>IF(AF280="","",VLOOKUP(AF280,'シフト記号表（勤務時間帯）'!$C$6:$U$35,19,FALSE))</f>
        <v/>
      </c>
      <c r="AG282" s="246" t="str">
        <f>IF(AG280="","",VLOOKUP(AG280,'シフト記号表（勤務時間帯）'!$C$6:$U$35,19,FALSE))</f>
        <v/>
      </c>
      <c r="AH282" s="247" t="str">
        <f>IF(AH280="","",VLOOKUP(AH280,'シフト記号表（勤務時間帯）'!$C$6:$U$35,19,FALSE))</f>
        <v/>
      </c>
      <c r="AI282" s="247" t="str">
        <f>IF(AI280="","",VLOOKUP(AI280,'シフト記号表（勤務時間帯）'!$C$6:$U$35,19,FALSE))</f>
        <v/>
      </c>
      <c r="AJ282" s="247" t="str">
        <f>IF(AJ280="","",VLOOKUP(AJ280,'シフト記号表（勤務時間帯）'!$C$6:$U$35,19,FALSE))</f>
        <v/>
      </c>
      <c r="AK282" s="247" t="str">
        <f>IF(AK280="","",VLOOKUP(AK280,'シフト記号表（勤務時間帯）'!$C$6:$U$35,19,FALSE))</f>
        <v/>
      </c>
      <c r="AL282" s="247" t="str">
        <f>IF(AL280="","",VLOOKUP(AL280,'シフト記号表（勤務時間帯）'!$C$6:$U$35,19,FALSE))</f>
        <v/>
      </c>
      <c r="AM282" s="248" t="str">
        <f>IF(AM280="","",VLOOKUP(AM280,'シフト記号表（勤務時間帯）'!$C$6:$U$35,19,FALSE))</f>
        <v/>
      </c>
      <c r="AN282" s="246" t="str">
        <f>IF(AN280="","",VLOOKUP(AN280,'シフト記号表（勤務時間帯）'!$C$6:$U$35,19,FALSE))</f>
        <v/>
      </c>
      <c r="AO282" s="247" t="str">
        <f>IF(AO280="","",VLOOKUP(AO280,'シフト記号表（勤務時間帯）'!$C$6:$U$35,19,FALSE))</f>
        <v/>
      </c>
      <c r="AP282" s="247" t="str">
        <f>IF(AP280="","",VLOOKUP(AP280,'シフト記号表（勤務時間帯）'!$C$6:$U$35,19,FALSE))</f>
        <v/>
      </c>
      <c r="AQ282" s="247" t="str">
        <f>IF(AQ280="","",VLOOKUP(AQ280,'シフト記号表（勤務時間帯）'!$C$6:$U$35,19,FALSE))</f>
        <v/>
      </c>
      <c r="AR282" s="247" t="str">
        <f>IF(AR280="","",VLOOKUP(AR280,'シフト記号表（勤務時間帯）'!$C$6:$U$35,19,FALSE))</f>
        <v/>
      </c>
      <c r="AS282" s="247" t="str">
        <f>IF(AS280="","",VLOOKUP(AS280,'シフト記号表（勤務時間帯）'!$C$6:$U$35,19,FALSE))</f>
        <v/>
      </c>
      <c r="AT282" s="248" t="str">
        <f>IF(AT280="","",VLOOKUP(AT280,'シフト記号表（勤務時間帯）'!$C$6:$U$35,19,FALSE))</f>
        <v/>
      </c>
      <c r="AU282" s="246" t="str">
        <f>IF(AU280="","",VLOOKUP(AU280,'シフト記号表（勤務時間帯）'!$C$6:$U$35,19,FALSE))</f>
        <v/>
      </c>
      <c r="AV282" s="247" t="str">
        <f>IF(AV280="","",VLOOKUP(AV280,'シフト記号表（勤務時間帯）'!$C$6:$U$35,19,FALSE))</f>
        <v/>
      </c>
      <c r="AW282" s="247" t="str">
        <f>IF(AW280="","",VLOOKUP(AW280,'シフト記号表（勤務時間帯）'!$C$6:$U$35,19,FALSE))</f>
        <v/>
      </c>
      <c r="AX282" s="536">
        <f>IF($BB$3="４週",SUM(S282:AT282),IF($BB$3="暦月",SUM(S282:AW282),""))</f>
        <v>0</v>
      </c>
      <c r="AY282" s="537"/>
      <c r="AZ282" s="538">
        <f>IF($BB$3="４週",AX282/4,IF($BB$3="暦月",'通所型サービス（100名）'!AX282/('通所型サービス（100名）'!$BB$8/7),""))</f>
        <v>0</v>
      </c>
      <c r="BA282" s="539"/>
      <c r="BB282" s="581"/>
      <c r="BC282" s="556"/>
      <c r="BD282" s="556"/>
      <c r="BE282" s="556"/>
      <c r="BF282" s="557"/>
    </row>
    <row r="283" spans="2:58" ht="20.25" customHeight="1">
      <c r="B283" s="459">
        <f>B280+1</f>
        <v>88</v>
      </c>
      <c r="C283" s="540"/>
      <c r="D283" s="541"/>
      <c r="E283" s="542"/>
      <c r="F283" s="249"/>
      <c r="G283" s="549"/>
      <c r="H283" s="551"/>
      <c r="I283" s="475"/>
      <c r="J283" s="475"/>
      <c r="K283" s="476"/>
      <c r="L283" s="552"/>
      <c r="M283" s="553"/>
      <c r="N283" s="553"/>
      <c r="O283" s="554"/>
      <c r="P283" s="558" t="s">
        <v>137</v>
      </c>
      <c r="Q283" s="559"/>
      <c r="R283" s="560"/>
      <c r="S283" s="292"/>
      <c r="T283" s="293"/>
      <c r="U283" s="293"/>
      <c r="V283" s="293"/>
      <c r="W283" s="293"/>
      <c r="X283" s="293"/>
      <c r="Y283" s="294"/>
      <c r="Z283" s="292"/>
      <c r="AA283" s="293"/>
      <c r="AB283" s="293"/>
      <c r="AC283" s="293"/>
      <c r="AD283" s="293"/>
      <c r="AE283" s="293"/>
      <c r="AF283" s="294"/>
      <c r="AG283" s="292"/>
      <c r="AH283" s="293"/>
      <c r="AI283" s="293"/>
      <c r="AJ283" s="293"/>
      <c r="AK283" s="293"/>
      <c r="AL283" s="293"/>
      <c r="AM283" s="294"/>
      <c r="AN283" s="292"/>
      <c r="AO283" s="293"/>
      <c r="AP283" s="293"/>
      <c r="AQ283" s="293"/>
      <c r="AR283" s="293"/>
      <c r="AS283" s="293"/>
      <c r="AT283" s="294"/>
      <c r="AU283" s="292"/>
      <c r="AV283" s="293"/>
      <c r="AW283" s="293"/>
      <c r="AX283" s="624"/>
      <c r="AY283" s="625"/>
      <c r="AZ283" s="626"/>
      <c r="BA283" s="627"/>
      <c r="BB283" s="579"/>
      <c r="BC283" s="553"/>
      <c r="BD283" s="553"/>
      <c r="BE283" s="553"/>
      <c r="BF283" s="554"/>
    </row>
    <row r="284" spans="2:58" ht="20.25" customHeight="1">
      <c r="B284" s="459"/>
      <c r="C284" s="543"/>
      <c r="D284" s="544"/>
      <c r="E284" s="545"/>
      <c r="F284" s="241"/>
      <c r="G284" s="470"/>
      <c r="H284" s="474"/>
      <c r="I284" s="475"/>
      <c r="J284" s="475"/>
      <c r="K284" s="476"/>
      <c r="L284" s="480"/>
      <c r="M284" s="481"/>
      <c r="N284" s="481"/>
      <c r="O284" s="482"/>
      <c r="P284" s="526" t="s">
        <v>138</v>
      </c>
      <c r="Q284" s="527"/>
      <c r="R284" s="528"/>
      <c r="S284" s="242" t="str">
        <f>IF(S283="","",VLOOKUP(S283,'シフト記号表（勤務時間帯）'!$C$6:$K$35,9,FALSE))</f>
        <v/>
      </c>
      <c r="T284" s="243" t="str">
        <f>IF(T283="","",VLOOKUP(T283,'シフト記号表（勤務時間帯）'!$C$6:$K$35,9,FALSE))</f>
        <v/>
      </c>
      <c r="U284" s="243" t="str">
        <f>IF(U283="","",VLOOKUP(U283,'シフト記号表（勤務時間帯）'!$C$6:$K$35,9,FALSE))</f>
        <v/>
      </c>
      <c r="V284" s="243" t="str">
        <f>IF(V283="","",VLOOKUP(V283,'シフト記号表（勤務時間帯）'!$C$6:$K$35,9,FALSE))</f>
        <v/>
      </c>
      <c r="W284" s="243" t="str">
        <f>IF(W283="","",VLOOKUP(W283,'シフト記号表（勤務時間帯）'!$C$6:$K$35,9,FALSE))</f>
        <v/>
      </c>
      <c r="X284" s="243" t="str">
        <f>IF(X283="","",VLOOKUP(X283,'シフト記号表（勤務時間帯）'!$C$6:$K$35,9,FALSE))</f>
        <v/>
      </c>
      <c r="Y284" s="244" t="str">
        <f>IF(Y283="","",VLOOKUP(Y283,'シフト記号表（勤務時間帯）'!$C$6:$K$35,9,FALSE))</f>
        <v/>
      </c>
      <c r="Z284" s="242" t="str">
        <f>IF(Z283="","",VLOOKUP(Z283,'シフト記号表（勤務時間帯）'!$C$6:$K$35,9,FALSE))</f>
        <v/>
      </c>
      <c r="AA284" s="243" t="str">
        <f>IF(AA283="","",VLOOKUP(AA283,'シフト記号表（勤務時間帯）'!$C$6:$K$35,9,FALSE))</f>
        <v/>
      </c>
      <c r="AB284" s="243" t="str">
        <f>IF(AB283="","",VLOOKUP(AB283,'シフト記号表（勤務時間帯）'!$C$6:$K$35,9,FALSE))</f>
        <v/>
      </c>
      <c r="AC284" s="243" t="str">
        <f>IF(AC283="","",VLOOKUP(AC283,'シフト記号表（勤務時間帯）'!$C$6:$K$35,9,FALSE))</f>
        <v/>
      </c>
      <c r="AD284" s="243" t="str">
        <f>IF(AD283="","",VLOOKUP(AD283,'シフト記号表（勤務時間帯）'!$C$6:$K$35,9,FALSE))</f>
        <v/>
      </c>
      <c r="AE284" s="243" t="str">
        <f>IF(AE283="","",VLOOKUP(AE283,'シフト記号表（勤務時間帯）'!$C$6:$K$35,9,FALSE))</f>
        <v/>
      </c>
      <c r="AF284" s="244" t="str">
        <f>IF(AF283="","",VLOOKUP(AF283,'シフト記号表（勤務時間帯）'!$C$6:$K$35,9,FALSE))</f>
        <v/>
      </c>
      <c r="AG284" s="242" t="str">
        <f>IF(AG283="","",VLOOKUP(AG283,'シフト記号表（勤務時間帯）'!$C$6:$K$35,9,FALSE))</f>
        <v/>
      </c>
      <c r="AH284" s="243" t="str">
        <f>IF(AH283="","",VLOOKUP(AH283,'シフト記号表（勤務時間帯）'!$C$6:$K$35,9,FALSE))</f>
        <v/>
      </c>
      <c r="AI284" s="243" t="str">
        <f>IF(AI283="","",VLOOKUP(AI283,'シフト記号表（勤務時間帯）'!$C$6:$K$35,9,FALSE))</f>
        <v/>
      </c>
      <c r="AJ284" s="243" t="str">
        <f>IF(AJ283="","",VLOOKUP(AJ283,'シフト記号表（勤務時間帯）'!$C$6:$K$35,9,FALSE))</f>
        <v/>
      </c>
      <c r="AK284" s="243" t="str">
        <f>IF(AK283="","",VLOOKUP(AK283,'シフト記号表（勤務時間帯）'!$C$6:$K$35,9,FALSE))</f>
        <v/>
      </c>
      <c r="AL284" s="243" t="str">
        <f>IF(AL283="","",VLOOKUP(AL283,'シフト記号表（勤務時間帯）'!$C$6:$K$35,9,FALSE))</f>
        <v/>
      </c>
      <c r="AM284" s="244" t="str">
        <f>IF(AM283="","",VLOOKUP(AM283,'シフト記号表（勤務時間帯）'!$C$6:$K$35,9,FALSE))</f>
        <v/>
      </c>
      <c r="AN284" s="242" t="str">
        <f>IF(AN283="","",VLOOKUP(AN283,'シフト記号表（勤務時間帯）'!$C$6:$K$35,9,FALSE))</f>
        <v/>
      </c>
      <c r="AO284" s="243" t="str">
        <f>IF(AO283="","",VLOOKUP(AO283,'シフト記号表（勤務時間帯）'!$C$6:$K$35,9,FALSE))</f>
        <v/>
      </c>
      <c r="AP284" s="243" t="str">
        <f>IF(AP283="","",VLOOKUP(AP283,'シフト記号表（勤務時間帯）'!$C$6:$K$35,9,FALSE))</f>
        <v/>
      </c>
      <c r="AQ284" s="243" t="str">
        <f>IF(AQ283="","",VLOOKUP(AQ283,'シフト記号表（勤務時間帯）'!$C$6:$K$35,9,FALSE))</f>
        <v/>
      </c>
      <c r="AR284" s="243" t="str">
        <f>IF(AR283="","",VLOOKUP(AR283,'シフト記号表（勤務時間帯）'!$C$6:$K$35,9,FALSE))</f>
        <v/>
      </c>
      <c r="AS284" s="243" t="str">
        <f>IF(AS283="","",VLOOKUP(AS283,'シフト記号表（勤務時間帯）'!$C$6:$K$35,9,FALSE))</f>
        <v/>
      </c>
      <c r="AT284" s="244" t="str">
        <f>IF(AT283="","",VLOOKUP(AT283,'シフト記号表（勤務時間帯）'!$C$6:$K$35,9,FALSE))</f>
        <v/>
      </c>
      <c r="AU284" s="242" t="str">
        <f>IF(AU283="","",VLOOKUP(AU283,'シフト記号表（勤務時間帯）'!$C$6:$K$35,9,FALSE))</f>
        <v/>
      </c>
      <c r="AV284" s="243" t="str">
        <f>IF(AV283="","",VLOOKUP(AV283,'シフト記号表（勤務時間帯）'!$C$6:$K$35,9,FALSE))</f>
        <v/>
      </c>
      <c r="AW284" s="243" t="str">
        <f>IF(AW283="","",VLOOKUP(AW283,'シフト記号表（勤務時間帯）'!$C$6:$K$35,9,FALSE))</f>
        <v/>
      </c>
      <c r="AX284" s="529">
        <f>IF($BB$3="４週",SUM(S284:AT284),IF($BB$3="暦月",SUM(S284:AW284),""))</f>
        <v>0</v>
      </c>
      <c r="AY284" s="530"/>
      <c r="AZ284" s="531">
        <f>IF($BB$3="４週",AX284/4,IF($BB$3="暦月",'通所型サービス（100名）'!AX284/('通所型サービス（100名）'!$BB$8/7),""))</f>
        <v>0</v>
      </c>
      <c r="BA284" s="532"/>
      <c r="BB284" s="580"/>
      <c r="BC284" s="481"/>
      <c r="BD284" s="481"/>
      <c r="BE284" s="481"/>
      <c r="BF284" s="482"/>
    </row>
    <row r="285" spans="2:58" ht="20.25" customHeight="1">
      <c r="B285" s="459"/>
      <c r="C285" s="546"/>
      <c r="D285" s="547"/>
      <c r="E285" s="548"/>
      <c r="F285" s="295">
        <f>C283</f>
        <v>0</v>
      </c>
      <c r="G285" s="550"/>
      <c r="H285" s="474"/>
      <c r="I285" s="475"/>
      <c r="J285" s="475"/>
      <c r="K285" s="476"/>
      <c r="L285" s="555"/>
      <c r="M285" s="556"/>
      <c r="N285" s="556"/>
      <c r="O285" s="557"/>
      <c r="P285" s="533" t="s">
        <v>139</v>
      </c>
      <c r="Q285" s="534"/>
      <c r="R285" s="535"/>
      <c r="S285" s="246" t="str">
        <f>IF(S283="","",VLOOKUP(S283,'シフト記号表（勤務時間帯）'!$C$6:$U$35,19,FALSE))</f>
        <v/>
      </c>
      <c r="T285" s="247" t="str">
        <f>IF(T283="","",VLOOKUP(T283,'シフト記号表（勤務時間帯）'!$C$6:$U$35,19,FALSE))</f>
        <v/>
      </c>
      <c r="U285" s="247" t="str">
        <f>IF(U283="","",VLOOKUP(U283,'シフト記号表（勤務時間帯）'!$C$6:$U$35,19,FALSE))</f>
        <v/>
      </c>
      <c r="V285" s="247" t="str">
        <f>IF(V283="","",VLOOKUP(V283,'シフト記号表（勤務時間帯）'!$C$6:$U$35,19,FALSE))</f>
        <v/>
      </c>
      <c r="W285" s="247" t="str">
        <f>IF(W283="","",VLOOKUP(W283,'シフト記号表（勤務時間帯）'!$C$6:$U$35,19,FALSE))</f>
        <v/>
      </c>
      <c r="X285" s="247" t="str">
        <f>IF(X283="","",VLOOKUP(X283,'シフト記号表（勤務時間帯）'!$C$6:$U$35,19,FALSE))</f>
        <v/>
      </c>
      <c r="Y285" s="248" t="str">
        <f>IF(Y283="","",VLOOKUP(Y283,'シフト記号表（勤務時間帯）'!$C$6:$U$35,19,FALSE))</f>
        <v/>
      </c>
      <c r="Z285" s="246" t="str">
        <f>IF(Z283="","",VLOOKUP(Z283,'シフト記号表（勤務時間帯）'!$C$6:$U$35,19,FALSE))</f>
        <v/>
      </c>
      <c r="AA285" s="247" t="str">
        <f>IF(AA283="","",VLOOKUP(AA283,'シフト記号表（勤務時間帯）'!$C$6:$U$35,19,FALSE))</f>
        <v/>
      </c>
      <c r="AB285" s="247" t="str">
        <f>IF(AB283="","",VLOOKUP(AB283,'シフト記号表（勤務時間帯）'!$C$6:$U$35,19,FALSE))</f>
        <v/>
      </c>
      <c r="AC285" s="247" t="str">
        <f>IF(AC283="","",VLOOKUP(AC283,'シフト記号表（勤務時間帯）'!$C$6:$U$35,19,FALSE))</f>
        <v/>
      </c>
      <c r="AD285" s="247" t="str">
        <f>IF(AD283="","",VLOOKUP(AD283,'シフト記号表（勤務時間帯）'!$C$6:$U$35,19,FALSE))</f>
        <v/>
      </c>
      <c r="AE285" s="247" t="str">
        <f>IF(AE283="","",VLOOKUP(AE283,'シフト記号表（勤務時間帯）'!$C$6:$U$35,19,FALSE))</f>
        <v/>
      </c>
      <c r="AF285" s="248" t="str">
        <f>IF(AF283="","",VLOOKUP(AF283,'シフト記号表（勤務時間帯）'!$C$6:$U$35,19,FALSE))</f>
        <v/>
      </c>
      <c r="AG285" s="246" t="str">
        <f>IF(AG283="","",VLOOKUP(AG283,'シフト記号表（勤務時間帯）'!$C$6:$U$35,19,FALSE))</f>
        <v/>
      </c>
      <c r="AH285" s="247" t="str">
        <f>IF(AH283="","",VLOOKUP(AH283,'シフト記号表（勤務時間帯）'!$C$6:$U$35,19,FALSE))</f>
        <v/>
      </c>
      <c r="AI285" s="247" t="str">
        <f>IF(AI283="","",VLOOKUP(AI283,'シフト記号表（勤務時間帯）'!$C$6:$U$35,19,FALSE))</f>
        <v/>
      </c>
      <c r="AJ285" s="247" t="str">
        <f>IF(AJ283="","",VLOOKUP(AJ283,'シフト記号表（勤務時間帯）'!$C$6:$U$35,19,FALSE))</f>
        <v/>
      </c>
      <c r="AK285" s="247" t="str">
        <f>IF(AK283="","",VLOOKUP(AK283,'シフト記号表（勤務時間帯）'!$C$6:$U$35,19,FALSE))</f>
        <v/>
      </c>
      <c r="AL285" s="247" t="str">
        <f>IF(AL283="","",VLOOKUP(AL283,'シフト記号表（勤務時間帯）'!$C$6:$U$35,19,FALSE))</f>
        <v/>
      </c>
      <c r="AM285" s="248" t="str">
        <f>IF(AM283="","",VLOOKUP(AM283,'シフト記号表（勤務時間帯）'!$C$6:$U$35,19,FALSE))</f>
        <v/>
      </c>
      <c r="AN285" s="246" t="str">
        <f>IF(AN283="","",VLOOKUP(AN283,'シフト記号表（勤務時間帯）'!$C$6:$U$35,19,FALSE))</f>
        <v/>
      </c>
      <c r="AO285" s="247" t="str">
        <f>IF(AO283="","",VLOOKUP(AO283,'シフト記号表（勤務時間帯）'!$C$6:$U$35,19,FALSE))</f>
        <v/>
      </c>
      <c r="AP285" s="247" t="str">
        <f>IF(AP283="","",VLOOKUP(AP283,'シフト記号表（勤務時間帯）'!$C$6:$U$35,19,FALSE))</f>
        <v/>
      </c>
      <c r="AQ285" s="247" t="str">
        <f>IF(AQ283="","",VLOOKUP(AQ283,'シフト記号表（勤務時間帯）'!$C$6:$U$35,19,FALSE))</f>
        <v/>
      </c>
      <c r="AR285" s="247" t="str">
        <f>IF(AR283="","",VLOOKUP(AR283,'シフト記号表（勤務時間帯）'!$C$6:$U$35,19,FALSE))</f>
        <v/>
      </c>
      <c r="AS285" s="247" t="str">
        <f>IF(AS283="","",VLOOKUP(AS283,'シフト記号表（勤務時間帯）'!$C$6:$U$35,19,FALSE))</f>
        <v/>
      </c>
      <c r="AT285" s="248" t="str">
        <f>IF(AT283="","",VLOOKUP(AT283,'シフト記号表（勤務時間帯）'!$C$6:$U$35,19,FALSE))</f>
        <v/>
      </c>
      <c r="AU285" s="246" t="str">
        <f>IF(AU283="","",VLOOKUP(AU283,'シフト記号表（勤務時間帯）'!$C$6:$U$35,19,FALSE))</f>
        <v/>
      </c>
      <c r="AV285" s="247" t="str">
        <f>IF(AV283="","",VLOOKUP(AV283,'シフト記号表（勤務時間帯）'!$C$6:$U$35,19,FALSE))</f>
        <v/>
      </c>
      <c r="AW285" s="247" t="str">
        <f>IF(AW283="","",VLOOKUP(AW283,'シフト記号表（勤務時間帯）'!$C$6:$U$35,19,FALSE))</f>
        <v/>
      </c>
      <c r="AX285" s="536">
        <f>IF($BB$3="４週",SUM(S285:AT285),IF($BB$3="暦月",SUM(S285:AW285),""))</f>
        <v>0</v>
      </c>
      <c r="AY285" s="537"/>
      <c r="AZ285" s="538">
        <f>IF($BB$3="４週",AX285/4,IF($BB$3="暦月",'通所型サービス（100名）'!AX285/('通所型サービス（100名）'!$BB$8/7),""))</f>
        <v>0</v>
      </c>
      <c r="BA285" s="539"/>
      <c r="BB285" s="581"/>
      <c r="BC285" s="556"/>
      <c r="BD285" s="556"/>
      <c r="BE285" s="556"/>
      <c r="BF285" s="557"/>
    </row>
    <row r="286" spans="2:58" ht="20.25" customHeight="1">
      <c r="B286" s="459">
        <f>B283+1</f>
        <v>89</v>
      </c>
      <c r="C286" s="540"/>
      <c r="D286" s="541"/>
      <c r="E286" s="542"/>
      <c r="F286" s="249"/>
      <c r="G286" s="549"/>
      <c r="H286" s="551"/>
      <c r="I286" s="475"/>
      <c r="J286" s="475"/>
      <c r="K286" s="476"/>
      <c r="L286" s="552"/>
      <c r="M286" s="553"/>
      <c r="N286" s="553"/>
      <c r="O286" s="554"/>
      <c r="P286" s="558" t="s">
        <v>137</v>
      </c>
      <c r="Q286" s="559"/>
      <c r="R286" s="560"/>
      <c r="S286" s="292"/>
      <c r="T286" s="293"/>
      <c r="U286" s="293"/>
      <c r="V286" s="293"/>
      <c r="W286" s="293"/>
      <c r="X286" s="293"/>
      <c r="Y286" s="294"/>
      <c r="Z286" s="292"/>
      <c r="AA286" s="293"/>
      <c r="AB286" s="293"/>
      <c r="AC286" s="293"/>
      <c r="AD286" s="293"/>
      <c r="AE286" s="293"/>
      <c r="AF286" s="294"/>
      <c r="AG286" s="292"/>
      <c r="AH286" s="293"/>
      <c r="AI286" s="293"/>
      <c r="AJ286" s="293"/>
      <c r="AK286" s="293"/>
      <c r="AL286" s="293"/>
      <c r="AM286" s="294"/>
      <c r="AN286" s="292"/>
      <c r="AO286" s="293"/>
      <c r="AP286" s="293"/>
      <c r="AQ286" s="293"/>
      <c r="AR286" s="293"/>
      <c r="AS286" s="293"/>
      <c r="AT286" s="294"/>
      <c r="AU286" s="292"/>
      <c r="AV286" s="293"/>
      <c r="AW286" s="293"/>
      <c r="AX286" s="624"/>
      <c r="AY286" s="625"/>
      <c r="AZ286" s="626"/>
      <c r="BA286" s="627"/>
      <c r="BB286" s="579"/>
      <c r="BC286" s="553"/>
      <c r="BD286" s="553"/>
      <c r="BE286" s="553"/>
      <c r="BF286" s="554"/>
    </row>
    <row r="287" spans="2:58" ht="20.25" customHeight="1">
      <c r="B287" s="459"/>
      <c r="C287" s="543"/>
      <c r="D287" s="544"/>
      <c r="E287" s="545"/>
      <c r="F287" s="241"/>
      <c r="G287" s="470"/>
      <c r="H287" s="474"/>
      <c r="I287" s="475"/>
      <c r="J287" s="475"/>
      <c r="K287" s="476"/>
      <c r="L287" s="480"/>
      <c r="M287" s="481"/>
      <c r="N287" s="481"/>
      <c r="O287" s="482"/>
      <c r="P287" s="526" t="s">
        <v>138</v>
      </c>
      <c r="Q287" s="527"/>
      <c r="R287" s="528"/>
      <c r="S287" s="242" t="str">
        <f>IF(S286="","",VLOOKUP(S286,'シフト記号表（勤務時間帯）'!$C$6:$K$35,9,FALSE))</f>
        <v/>
      </c>
      <c r="T287" s="243" t="str">
        <f>IF(T286="","",VLOOKUP(T286,'シフト記号表（勤務時間帯）'!$C$6:$K$35,9,FALSE))</f>
        <v/>
      </c>
      <c r="U287" s="243" t="str">
        <f>IF(U286="","",VLOOKUP(U286,'シフト記号表（勤務時間帯）'!$C$6:$K$35,9,FALSE))</f>
        <v/>
      </c>
      <c r="V287" s="243" t="str">
        <f>IF(V286="","",VLOOKUP(V286,'シフト記号表（勤務時間帯）'!$C$6:$K$35,9,FALSE))</f>
        <v/>
      </c>
      <c r="W287" s="243" t="str">
        <f>IF(W286="","",VLOOKUP(W286,'シフト記号表（勤務時間帯）'!$C$6:$K$35,9,FALSE))</f>
        <v/>
      </c>
      <c r="X287" s="243" t="str">
        <f>IF(X286="","",VLOOKUP(X286,'シフト記号表（勤務時間帯）'!$C$6:$K$35,9,FALSE))</f>
        <v/>
      </c>
      <c r="Y287" s="244" t="str">
        <f>IF(Y286="","",VLOOKUP(Y286,'シフト記号表（勤務時間帯）'!$C$6:$K$35,9,FALSE))</f>
        <v/>
      </c>
      <c r="Z287" s="242" t="str">
        <f>IF(Z286="","",VLOOKUP(Z286,'シフト記号表（勤務時間帯）'!$C$6:$K$35,9,FALSE))</f>
        <v/>
      </c>
      <c r="AA287" s="243" t="str">
        <f>IF(AA286="","",VLOOKUP(AA286,'シフト記号表（勤務時間帯）'!$C$6:$K$35,9,FALSE))</f>
        <v/>
      </c>
      <c r="AB287" s="243" t="str">
        <f>IF(AB286="","",VLOOKUP(AB286,'シフト記号表（勤務時間帯）'!$C$6:$K$35,9,FALSE))</f>
        <v/>
      </c>
      <c r="AC287" s="243" t="str">
        <f>IF(AC286="","",VLOOKUP(AC286,'シフト記号表（勤務時間帯）'!$C$6:$K$35,9,FALSE))</f>
        <v/>
      </c>
      <c r="AD287" s="243" t="str">
        <f>IF(AD286="","",VLOOKUP(AD286,'シフト記号表（勤務時間帯）'!$C$6:$K$35,9,FALSE))</f>
        <v/>
      </c>
      <c r="AE287" s="243" t="str">
        <f>IF(AE286="","",VLOOKUP(AE286,'シフト記号表（勤務時間帯）'!$C$6:$K$35,9,FALSE))</f>
        <v/>
      </c>
      <c r="AF287" s="244" t="str">
        <f>IF(AF286="","",VLOOKUP(AF286,'シフト記号表（勤務時間帯）'!$C$6:$K$35,9,FALSE))</f>
        <v/>
      </c>
      <c r="AG287" s="242" t="str">
        <f>IF(AG286="","",VLOOKUP(AG286,'シフト記号表（勤務時間帯）'!$C$6:$K$35,9,FALSE))</f>
        <v/>
      </c>
      <c r="AH287" s="243" t="str">
        <f>IF(AH286="","",VLOOKUP(AH286,'シフト記号表（勤務時間帯）'!$C$6:$K$35,9,FALSE))</f>
        <v/>
      </c>
      <c r="AI287" s="243" t="str">
        <f>IF(AI286="","",VLOOKUP(AI286,'シフト記号表（勤務時間帯）'!$C$6:$K$35,9,FALSE))</f>
        <v/>
      </c>
      <c r="AJ287" s="243" t="str">
        <f>IF(AJ286="","",VLOOKUP(AJ286,'シフト記号表（勤務時間帯）'!$C$6:$K$35,9,FALSE))</f>
        <v/>
      </c>
      <c r="AK287" s="243" t="str">
        <f>IF(AK286="","",VLOOKUP(AK286,'シフト記号表（勤務時間帯）'!$C$6:$K$35,9,FALSE))</f>
        <v/>
      </c>
      <c r="AL287" s="243" t="str">
        <f>IF(AL286="","",VLOOKUP(AL286,'シフト記号表（勤務時間帯）'!$C$6:$K$35,9,FALSE))</f>
        <v/>
      </c>
      <c r="AM287" s="244" t="str">
        <f>IF(AM286="","",VLOOKUP(AM286,'シフト記号表（勤務時間帯）'!$C$6:$K$35,9,FALSE))</f>
        <v/>
      </c>
      <c r="AN287" s="242" t="str">
        <f>IF(AN286="","",VLOOKUP(AN286,'シフト記号表（勤務時間帯）'!$C$6:$K$35,9,FALSE))</f>
        <v/>
      </c>
      <c r="AO287" s="243" t="str">
        <f>IF(AO286="","",VLOOKUP(AO286,'シフト記号表（勤務時間帯）'!$C$6:$K$35,9,FALSE))</f>
        <v/>
      </c>
      <c r="AP287" s="243" t="str">
        <f>IF(AP286="","",VLOOKUP(AP286,'シフト記号表（勤務時間帯）'!$C$6:$K$35,9,FALSE))</f>
        <v/>
      </c>
      <c r="AQ287" s="243" t="str">
        <f>IF(AQ286="","",VLOOKUP(AQ286,'シフト記号表（勤務時間帯）'!$C$6:$K$35,9,FALSE))</f>
        <v/>
      </c>
      <c r="AR287" s="243" t="str">
        <f>IF(AR286="","",VLOOKUP(AR286,'シフト記号表（勤務時間帯）'!$C$6:$K$35,9,FALSE))</f>
        <v/>
      </c>
      <c r="AS287" s="243" t="str">
        <f>IF(AS286="","",VLOOKUP(AS286,'シフト記号表（勤務時間帯）'!$C$6:$K$35,9,FALSE))</f>
        <v/>
      </c>
      <c r="AT287" s="244" t="str">
        <f>IF(AT286="","",VLOOKUP(AT286,'シフト記号表（勤務時間帯）'!$C$6:$K$35,9,FALSE))</f>
        <v/>
      </c>
      <c r="AU287" s="242" t="str">
        <f>IF(AU286="","",VLOOKUP(AU286,'シフト記号表（勤務時間帯）'!$C$6:$K$35,9,FALSE))</f>
        <v/>
      </c>
      <c r="AV287" s="243" t="str">
        <f>IF(AV286="","",VLOOKUP(AV286,'シフト記号表（勤務時間帯）'!$C$6:$K$35,9,FALSE))</f>
        <v/>
      </c>
      <c r="AW287" s="243" t="str">
        <f>IF(AW286="","",VLOOKUP(AW286,'シフト記号表（勤務時間帯）'!$C$6:$K$35,9,FALSE))</f>
        <v/>
      </c>
      <c r="AX287" s="529">
        <f>IF($BB$3="４週",SUM(S287:AT287),IF($BB$3="暦月",SUM(S287:AW287),""))</f>
        <v>0</v>
      </c>
      <c r="AY287" s="530"/>
      <c r="AZ287" s="531">
        <f>IF($BB$3="４週",AX287/4,IF($BB$3="暦月",'通所型サービス（100名）'!AX287/('通所型サービス（100名）'!$BB$8/7),""))</f>
        <v>0</v>
      </c>
      <c r="BA287" s="532"/>
      <c r="BB287" s="580"/>
      <c r="BC287" s="481"/>
      <c r="BD287" s="481"/>
      <c r="BE287" s="481"/>
      <c r="BF287" s="482"/>
    </row>
    <row r="288" spans="2:58" ht="20.25" customHeight="1">
      <c r="B288" s="459"/>
      <c r="C288" s="546"/>
      <c r="D288" s="547"/>
      <c r="E288" s="548"/>
      <c r="F288" s="295">
        <f>C286</f>
        <v>0</v>
      </c>
      <c r="G288" s="550"/>
      <c r="H288" s="474"/>
      <c r="I288" s="475"/>
      <c r="J288" s="475"/>
      <c r="K288" s="476"/>
      <c r="L288" s="555"/>
      <c r="M288" s="556"/>
      <c r="N288" s="556"/>
      <c r="O288" s="557"/>
      <c r="P288" s="533" t="s">
        <v>139</v>
      </c>
      <c r="Q288" s="534"/>
      <c r="R288" s="535"/>
      <c r="S288" s="246" t="str">
        <f>IF(S286="","",VLOOKUP(S286,'シフト記号表（勤務時間帯）'!$C$6:$U$35,19,FALSE))</f>
        <v/>
      </c>
      <c r="T288" s="247" t="str">
        <f>IF(T286="","",VLOOKUP(T286,'シフト記号表（勤務時間帯）'!$C$6:$U$35,19,FALSE))</f>
        <v/>
      </c>
      <c r="U288" s="247" t="str">
        <f>IF(U286="","",VLOOKUP(U286,'シフト記号表（勤務時間帯）'!$C$6:$U$35,19,FALSE))</f>
        <v/>
      </c>
      <c r="V288" s="247" t="str">
        <f>IF(V286="","",VLOOKUP(V286,'シフト記号表（勤務時間帯）'!$C$6:$U$35,19,FALSE))</f>
        <v/>
      </c>
      <c r="W288" s="247" t="str">
        <f>IF(W286="","",VLOOKUP(W286,'シフト記号表（勤務時間帯）'!$C$6:$U$35,19,FALSE))</f>
        <v/>
      </c>
      <c r="X288" s="247" t="str">
        <f>IF(X286="","",VLOOKUP(X286,'シフト記号表（勤務時間帯）'!$C$6:$U$35,19,FALSE))</f>
        <v/>
      </c>
      <c r="Y288" s="248" t="str">
        <f>IF(Y286="","",VLOOKUP(Y286,'シフト記号表（勤務時間帯）'!$C$6:$U$35,19,FALSE))</f>
        <v/>
      </c>
      <c r="Z288" s="246" t="str">
        <f>IF(Z286="","",VLOOKUP(Z286,'シフト記号表（勤務時間帯）'!$C$6:$U$35,19,FALSE))</f>
        <v/>
      </c>
      <c r="AA288" s="247" t="str">
        <f>IF(AA286="","",VLOOKUP(AA286,'シフト記号表（勤務時間帯）'!$C$6:$U$35,19,FALSE))</f>
        <v/>
      </c>
      <c r="AB288" s="247" t="str">
        <f>IF(AB286="","",VLOOKUP(AB286,'シフト記号表（勤務時間帯）'!$C$6:$U$35,19,FALSE))</f>
        <v/>
      </c>
      <c r="AC288" s="247" t="str">
        <f>IF(AC286="","",VLOOKUP(AC286,'シフト記号表（勤務時間帯）'!$C$6:$U$35,19,FALSE))</f>
        <v/>
      </c>
      <c r="AD288" s="247" t="str">
        <f>IF(AD286="","",VLOOKUP(AD286,'シフト記号表（勤務時間帯）'!$C$6:$U$35,19,FALSE))</f>
        <v/>
      </c>
      <c r="AE288" s="247" t="str">
        <f>IF(AE286="","",VLOOKUP(AE286,'シフト記号表（勤務時間帯）'!$C$6:$U$35,19,FALSE))</f>
        <v/>
      </c>
      <c r="AF288" s="248" t="str">
        <f>IF(AF286="","",VLOOKUP(AF286,'シフト記号表（勤務時間帯）'!$C$6:$U$35,19,FALSE))</f>
        <v/>
      </c>
      <c r="AG288" s="246" t="str">
        <f>IF(AG286="","",VLOOKUP(AG286,'シフト記号表（勤務時間帯）'!$C$6:$U$35,19,FALSE))</f>
        <v/>
      </c>
      <c r="AH288" s="247" t="str">
        <f>IF(AH286="","",VLOOKUP(AH286,'シフト記号表（勤務時間帯）'!$C$6:$U$35,19,FALSE))</f>
        <v/>
      </c>
      <c r="AI288" s="247" t="str">
        <f>IF(AI286="","",VLOOKUP(AI286,'シフト記号表（勤務時間帯）'!$C$6:$U$35,19,FALSE))</f>
        <v/>
      </c>
      <c r="AJ288" s="247" t="str">
        <f>IF(AJ286="","",VLOOKUP(AJ286,'シフト記号表（勤務時間帯）'!$C$6:$U$35,19,FALSE))</f>
        <v/>
      </c>
      <c r="AK288" s="247" t="str">
        <f>IF(AK286="","",VLOOKUP(AK286,'シフト記号表（勤務時間帯）'!$C$6:$U$35,19,FALSE))</f>
        <v/>
      </c>
      <c r="AL288" s="247" t="str">
        <f>IF(AL286="","",VLOOKUP(AL286,'シフト記号表（勤務時間帯）'!$C$6:$U$35,19,FALSE))</f>
        <v/>
      </c>
      <c r="AM288" s="248" t="str">
        <f>IF(AM286="","",VLOOKUP(AM286,'シフト記号表（勤務時間帯）'!$C$6:$U$35,19,FALSE))</f>
        <v/>
      </c>
      <c r="AN288" s="246" t="str">
        <f>IF(AN286="","",VLOOKUP(AN286,'シフト記号表（勤務時間帯）'!$C$6:$U$35,19,FALSE))</f>
        <v/>
      </c>
      <c r="AO288" s="247" t="str">
        <f>IF(AO286="","",VLOOKUP(AO286,'シフト記号表（勤務時間帯）'!$C$6:$U$35,19,FALSE))</f>
        <v/>
      </c>
      <c r="AP288" s="247" t="str">
        <f>IF(AP286="","",VLOOKUP(AP286,'シフト記号表（勤務時間帯）'!$C$6:$U$35,19,FALSE))</f>
        <v/>
      </c>
      <c r="AQ288" s="247" t="str">
        <f>IF(AQ286="","",VLOOKUP(AQ286,'シフト記号表（勤務時間帯）'!$C$6:$U$35,19,FALSE))</f>
        <v/>
      </c>
      <c r="AR288" s="247" t="str">
        <f>IF(AR286="","",VLOOKUP(AR286,'シフト記号表（勤務時間帯）'!$C$6:$U$35,19,FALSE))</f>
        <v/>
      </c>
      <c r="AS288" s="247" t="str">
        <f>IF(AS286="","",VLOOKUP(AS286,'シフト記号表（勤務時間帯）'!$C$6:$U$35,19,FALSE))</f>
        <v/>
      </c>
      <c r="AT288" s="248" t="str">
        <f>IF(AT286="","",VLOOKUP(AT286,'シフト記号表（勤務時間帯）'!$C$6:$U$35,19,FALSE))</f>
        <v/>
      </c>
      <c r="AU288" s="246" t="str">
        <f>IF(AU286="","",VLOOKUP(AU286,'シフト記号表（勤務時間帯）'!$C$6:$U$35,19,FALSE))</f>
        <v/>
      </c>
      <c r="AV288" s="247" t="str">
        <f>IF(AV286="","",VLOOKUP(AV286,'シフト記号表（勤務時間帯）'!$C$6:$U$35,19,FALSE))</f>
        <v/>
      </c>
      <c r="AW288" s="247" t="str">
        <f>IF(AW286="","",VLOOKUP(AW286,'シフト記号表（勤務時間帯）'!$C$6:$U$35,19,FALSE))</f>
        <v/>
      </c>
      <c r="AX288" s="536">
        <f>IF($BB$3="４週",SUM(S288:AT288),IF($BB$3="暦月",SUM(S288:AW288),""))</f>
        <v>0</v>
      </c>
      <c r="AY288" s="537"/>
      <c r="AZ288" s="538">
        <f>IF($BB$3="４週",AX288/4,IF($BB$3="暦月",'通所型サービス（100名）'!AX288/('通所型サービス（100名）'!$BB$8/7),""))</f>
        <v>0</v>
      </c>
      <c r="BA288" s="539"/>
      <c r="BB288" s="581"/>
      <c r="BC288" s="556"/>
      <c r="BD288" s="556"/>
      <c r="BE288" s="556"/>
      <c r="BF288" s="557"/>
    </row>
    <row r="289" spans="2:58" ht="20.25" customHeight="1">
      <c r="B289" s="459">
        <f>B286+1</f>
        <v>90</v>
      </c>
      <c r="C289" s="540"/>
      <c r="D289" s="541"/>
      <c r="E289" s="542"/>
      <c r="F289" s="249"/>
      <c r="G289" s="549"/>
      <c r="H289" s="551"/>
      <c r="I289" s="475"/>
      <c r="J289" s="475"/>
      <c r="K289" s="476"/>
      <c r="L289" s="552"/>
      <c r="M289" s="553"/>
      <c r="N289" s="553"/>
      <c r="O289" s="554"/>
      <c r="P289" s="558" t="s">
        <v>137</v>
      </c>
      <c r="Q289" s="559"/>
      <c r="R289" s="560"/>
      <c r="S289" s="292"/>
      <c r="T289" s="293"/>
      <c r="U289" s="293"/>
      <c r="V289" s="293"/>
      <c r="W289" s="293"/>
      <c r="X289" s="293"/>
      <c r="Y289" s="294"/>
      <c r="Z289" s="292"/>
      <c r="AA289" s="293"/>
      <c r="AB289" s="293"/>
      <c r="AC289" s="293"/>
      <c r="AD289" s="293"/>
      <c r="AE289" s="293"/>
      <c r="AF289" s="294"/>
      <c r="AG289" s="292"/>
      <c r="AH289" s="293"/>
      <c r="AI289" s="293"/>
      <c r="AJ289" s="293"/>
      <c r="AK289" s="293"/>
      <c r="AL289" s="293"/>
      <c r="AM289" s="294"/>
      <c r="AN289" s="292"/>
      <c r="AO289" s="293"/>
      <c r="AP289" s="293"/>
      <c r="AQ289" s="293"/>
      <c r="AR289" s="293"/>
      <c r="AS289" s="293"/>
      <c r="AT289" s="294"/>
      <c r="AU289" s="292"/>
      <c r="AV289" s="293"/>
      <c r="AW289" s="293"/>
      <c r="AX289" s="624"/>
      <c r="AY289" s="625"/>
      <c r="AZ289" s="626"/>
      <c r="BA289" s="627"/>
      <c r="BB289" s="579"/>
      <c r="BC289" s="553"/>
      <c r="BD289" s="553"/>
      <c r="BE289" s="553"/>
      <c r="BF289" s="554"/>
    </row>
    <row r="290" spans="2:58" ht="20.25" customHeight="1">
      <c r="B290" s="459"/>
      <c r="C290" s="543"/>
      <c r="D290" s="544"/>
      <c r="E290" s="545"/>
      <c r="F290" s="241"/>
      <c r="G290" s="470"/>
      <c r="H290" s="474"/>
      <c r="I290" s="475"/>
      <c r="J290" s="475"/>
      <c r="K290" s="476"/>
      <c r="L290" s="480"/>
      <c r="M290" s="481"/>
      <c r="N290" s="481"/>
      <c r="O290" s="482"/>
      <c r="P290" s="526" t="s">
        <v>138</v>
      </c>
      <c r="Q290" s="527"/>
      <c r="R290" s="528"/>
      <c r="S290" s="242" t="str">
        <f>IF(S289="","",VLOOKUP(S289,'シフト記号表（勤務時間帯）'!$C$6:$K$35,9,FALSE))</f>
        <v/>
      </c>
      <c r="T290" s="243" t="str">
        <f>IF(T289="","",VLOOKUP(T289,'シフト記号表（勤務時間帯）'!$C$6:$K$35,9,FALSE))</f>
        <v/>
      </c>
      <c r="U290" s="243" t="str">
        <f>IF(U289="","",VLOOKUP(U289,'シフト記号表（勤務時間帯）'!$C$6:$K$35,9,FALSE))</f>
        <v/>
      </c>
      <c r="V290" s="243" t="str">
        <f>IF(V289="","",VLOOKUP(V289,'シフト記号表（勤務時間帯）'!$C$6:$K$35,9,FALSE))</f>
        <v/>
      </c>
      <c r="W290" s="243" t="str">
        <f>IF(W289="","",VLOOKUP(W289,'シフト記号表（勤務時間帯）'!$C$6:$K$35,9,FALSE))</f>
        <v/>
      </c>
      <c r="X290" s="243" t="str">
        <f>IF(X289="","",VLOOKUP(X289,'シフト記号表（勤務時間帯）'!$C$6:$K$35,9,FALSE))</f>
        <v/>
      </c>
      <c r="Y290" s="244" t="str">
        <f>IF(Y289="","",VLOOKUP(Y289,'シフト記号表（勤務時間帯）'!$C$6:$K$35,9,FALSE))</f>
        <v/>
      </c>
      <c r="Z290" s="242" t="str">
        <f>IF(Z289="","",VLOOKUP(Z289,'シフト記号表（勤務時間帯）'!$C$6:$K$35,9,FALSE))</f>
        <v/>
      </c>
      <c r="AA290" s="243" t="str">
        <f>IF(AA289="","",VLOOKUP(AA289,'シフト記号表（勤務時間帯）'!$C$6:$K$35,9,FALSE))</f>
        <v/>
      </c>
      <c r="AB290" s="243" t="str">
        <f>IF(AB289="","",VLOOKUP(AB289,'シフト記号表（勤務時間帯）'!$C$6:$K$35,9,FALSE))</f>
        <v/>
      </c>
      <c r="AC290" s="243" t="str">
        <f>IF(AC289="","",VLOOKUP(AC289,'シフト記号表（勤務時間帯）'!$C$6:$K$35,9,FALSE))</f>
        <v/>
      </c>
      <c r="AD290" s="243" t="str">
        <f>IF(AD289="","",VLOOKUP(AD289,'シフト記号表（勤務時間帯）'!$C$6:$K$35,9,FALSE))</f>
        <v/>
      </c>
      <c r="AE290" s="243" t="str">
        <f>IF(AE289="","",VLOOKUP(AE289,'シフト記号表（勤務時間帯）'!$C$6:$K$35,9,FALSE))</f>
        <v/>
      </c>
      <c r="AF290" s="244" t="str">
        <f>IF(AF289="","",VLOOKUP(AF289,'シフト記号表（勤務時間帯）'!$C$6:$K$35,9,FALSE))</f>
        <v/>
      </c>
      <c r="AG290" s="242" t="str">
        <f>IF(AG289="","",VLOOKUP(AG289,'シフト記号表（勤務時間帯）'!$C$6:$K$35,9,FALSE))</f>
        <v/>
      </c>
      <c r="AH290" s="243" t="str">
        <f>IF(AH289="","",VLOOKUP(AH289,'シフト記号表（勤務時間帯）'!$C$6:$K$35,9,FALSE))</f>
        <v/>
      </c>
      <c r="AI290" s="243" t="str">
        <f>IF(AI289="","",VLOOKUP(AI289,'シフト記号表（勤務時間帯）'!$C$6:$K$35,9,FALSE))</f>
        <v/>
      </c>
      <c r="AJ290" s="243" t="str">
        <f>IF(AJ289="","",VLOOKUP(AJ289,'シフト記号表（勤務時間帯）'!$C$6:$K$35,9,FALSE))</f>
        <v/>
      </c>
      <c r="AK290" s="243" t="str">
        <f>IF(AK289="","",VLOOKUP(AK289,'シフト記号表（勤務時間帯）'!$C$6:$K$35,9,FALSE))</f>
        <v/>
      </c>
      <c r="AL290" s="243" t="str">
        <f>IF(AL289="","",VLOOKUP(AL289,'シフト記号表（勤務時間帯）'!$C$6:$K$35,9,FALSE))</f>
        <v/>
      </c>
      <c r="AM290" s="244" t="str">
        <f>IF(AM289="","",VLOOKUP(AM289,'シフト記号表（勤務時間帯）'!$C$6:$K$35,9,FALSE))</f>
        <v/>
      </c>
      <c r="AN290" s="242" t="str">
        <f>IF(AN289="","",VLOOKUP(AN289,'シフト記号表（勤務時間帯）'!$C$6:$K$35,9,FALSE))</f>
        <v/>
      </c>
      <c r="AO290" s="243" t="str">
        <f>IF(AO289="","",VLOOKUP(AO289,'シフト記号表（勤務時間帯）'!$C$6:$K$35,9,FALSE))</f>
        <v/>
      </c>
      <c r="AP290" s="243" t="str">
        <f>IF(AP289="","",VLOOKUP(AP289,'シフト記号表（勤務時間帯）'!$C$6:$K$35,9,FALSE))</f>
        <v/>
      </c>
      <c r="AQ290" s="243" t="str">
        <f>IF(AQ289="","",VLOOKUP(AQ289,'シフト記号表（勤務時間帯）'!$C$6:$K$35,9,FALSE))</f>
        <v/>
      </c>
      <c r="AR290" s="243" t="str">
        <f>IF(AR289="","",VLOOKUP(AR289,'シフト記号表（勤務時間帯）'!$C$6:$K$35,9,FALSE))</f>
        <v/>
      </c>
      <c r="AS290" s="243" t="str">
        <f>IF(AS289="","",VLOOKUP(AS289,'シフト記号表（勤務時間帯）'!$C$6:$K$35,9,FALSE))</f>
        <v/>
      </c>
      <c r="AT290" s="244" t="str">
        <f>IF(AT289="","",VLOOKUP(AT289,'シフト記号表（勤務時間帯）'!$C$6:$K$35,9,FALSE))</f>
        <v/>
      </c>
      <c r="AU290" s="242" t="str">
        <f>IF(AU289="","",VLOOKUP(AU289,'シフト記号表（勤務時間帯）'!$C$6:$K$35,9,FALSE))</f>
        <v/>
      </c>
      <c r="AV290" s="243" t="str">
        <f>IF(AV289="","",VLOOKUP(AV289,'シフト記号表（勤務時間帯）'!$C$6:$K$35,9,FALSE))</f>
        <v/>
      </c>
      <c r="AW290" s="243" t="str">
        <f>IF(AW289="","",VLOOKUP(AW289,'シフト記号表（勤務時間帯）'!$C$6:$K$35,9,FALSE))</f>
        <v/>
      </c>
      <c r="AX290" s="529">
        <f>IF($BB$3="４週",SUM(S290:AT290),IF($BB$3="暦月",SUM(S290:AW290),""))</f>
        <v>0</v>
      </c>
      <c r="AY290" s="530"/>
      <c r="AZ290" s="531">
        <f>IF($BB$3="４週",AX290/4,IF($BB$3="暦月",'通所型サービス（100名）'!AX290/('通所型サービス（100名）'!$BB$8/7),""))</f>
        <v>0</v>
      </c>
      <c r="BA290" s="532"/>
      <c r="BB290" s="580"/>
      <c r="BC290" s="481"/>
      <c r="BD290" s="481"/>
      <c r="BE290" s="481"/>
      <c r="BF290" s="482"/>
    </row>
    <row r="291" spans="2:58" ht="20.25" customHeight="1">
      <c r="B291" s="459"/>
      <c r="C291" s="546"/>
      <c r="D291" s="547"/>
      <c r="E291" s="548"/>
      <c r="F291" s="295">
        <f>C289</f>
        <v>0</v>
      </c>
      <c r="G291" s="550"/>
      <c r="H291" s="474"/>
      <c r="I291" s="475"/>
      <c r="J291" s="475"/>
      <c r="K291" s="476"/>
      <c r="L291" s="555"/>
      <c r="M291" s="556"/>
      <c r="N291" s="556"/>
      <c r="O291" s="557"/>
      <c r="P291" s="533" t="s">
        <v>139</v>
      </c>
      <c r="Q291" s="534"/>
      <c r="R291" s="535"/>
      <c r="S291" s="246" t="str">
        <f>IF(S289="","",VLOOKUP(S289,'シフト記号表（勤務時間帯）'!$C$6:$U$35,19,FALSE))</f>
        <v/>
      </c>
      <c r="T291" s="247" t="str">
        <f>IF(T289="","",VLOOKUP(T289,'シフト記号表（勤務時間帯）'!$C$6:$U$35,19,FALSE))</f>
        <v/>
      </c>
      <c r="U291" s="247" t="str">
        <f>IF(U289="","",VLOOKUP(U289,'シフト記号表（勤務時間帯）'!$C$6:$U$35,19,FALSE))</f>
        <v/>
      </c>
      <c r="V291" s="247" t="str">
        <f>IF(V289="","",VLOOKUP(V289,'シフト記号表（勤務時間帯）'!$C$6:$U$35,19,FALSE))</f>
        <v/>
      </c>
      <c r="W291" s="247" t="str">
        <f>IF(W289="","",VLOOKUP(W289,'シフト記号表（勤務時間帯）'!$C$6:$U$35,19,FALSE))</f>
        <v/>
      </c>
      <c r="X291" s="247" t="str">
        <f>IF(X289="","",VLOOKUP(X289,'シフト記号表（勤務時間帯）'!$C$6:$U$35,19,FALSE))</f>
        <v/>
      </c>
      <c r="Y291" s="248" t="str">
        <f>IF(Y289="","",VLOOKUP(Y289,'シフト記号表（勤務時間帯）'!$C$6:$U$35,19,FALSE))</f>
        <v/>
      </c>
      <c r="Z291" s="246" t="str">
        <f>IF(Z289="","",VLOOKUP(Z289,'シフト記号表（勤務時間帯）'!$C$6:$U$35,19,FALSE))</f>
        <v/>
      </c>
      <c r="AA291" s="247" t="str">
        <f>IF(AA289="","",VLOOKUP(AA289,'シフト記号表（勤務時間帯）'!$C$6:$U$35,19,FALSE))</f>
        <v/>
      </c>
      <c r="AB291" s="247" t="str">
        <f>IF(AB289="","",VLOOKUP(AB289,'シフト記号表（勤務時間帯）'!$C$6:$U$35,19,FALSE))</f>
        <v/>
      </c>
      <c r="AC291" s="247" t="str">
        <f>IF(AC289="","",VLOOKUP(AC289,'シフト記号表（勤務時間帯）'!$C$6:$U$35,19,FALSE))</f>
        <v/>
      </c>
      <c r="AD291" s="247" t="str">
        <f>IF(AD289="","",VLOOKUP(AD289,'シフト記号表（勤務時間帯）'!$C$6:$U$35,19,FALSE))</f>
        <v/>
      </c>
      <c r="AE291" s="247" t="str">
        <f>IF(AE289="","",VLOOKUP(AE289,'シフト記号表（勤務時間帯）'!$C$6:$U$35,19,FALSE))</f>
        <v/>
      </c>
      <c r="AF291" s="248" t="str">
        <f>IF(AF289="","",VLOOKUP(AF289,'シフト記号表（勤務時間帯）'!$C$6:$U$35,19,FALSE))</f>
        <v/>
      </c>
      <c r="AG291" s="246" t="str">
        <f>IF(AG289="","",VLOOKUP(AG289,'シフト記号表（勤務時間帯）'!$C$6:$U$35,19,FALSE))</f>
        <v/>
      </c>
      <c r="AH291" s="247" t="str">
        <f>IF(AH289="","",VLOOKUP(AH289,'シフト記号表（勤務時間帯）'!$C$6:$U$35,19,FALSE))</f>
        <v/>
      </c>
      <c r="AI291" s="247" t="str">
        <f>IF(AI289="","",VLOOKUP(AI289,'シフト記号表（勤務時間帯）'!$C$6:$U$35,19,FALSE))</f>
        <v/>
      </c>
      <c r="AJ291" s="247" t="str">
        <f>IF(AJ289="","",VLOOKUP(AJ289,'シフト記号表（勤務時間帯）'!$C$6:$U$35,19,FALSE))</f>
        <v/>
      </c>
      <c r="AK291" s="247" t="str">
        <f>IF(AK289="","",VLOOKUP(AK289,'シフト記号表（勤務時間帯）'!$C$6:$U$35,19,FALSE))</f>
        <v/>
      </c>
      <c r="AL291" s="247" t="str">
        <f>IF(AL289="","",VLOOKUP(AL289,'シフト記号表（勤務時間帯）'!$C$6:$U$35,19,FALSE))</f>
        <v/>
      </c>
      <c r="AM291" s="248" t="str">
        <f>IF(AM289="","",VLOOKUP(AM289,'シフト記号表（勤務時間帯）'!$C$6:$U$35,19,FALSE))</f>
        <v/>
      </c>
      <c r="AN291" s="246" t="str">
        <f>IF(AN289="","",VLOOKUP(AN289,'シフト記号表（勤務時間帯）'!$C$6:$U$35,19,FALSE))</f>
        <v/>
      </c>
      <c r="AO291" s="247" t="str">
        <f>IF(AO289="","",VLOOKUP(AO289,'シフト記号表（勤務時間帯）'!$C$6:$U$35,19,FALSE))</f>
        <v/>
      </c>
      <c r="AP291" s="247" t="str">
        <f>IF(AP289="","",VLOOKUP(AP289,'シフト記号表（勤務時間帯）'!$C$6:$U$35,19,FALSE))</f>
        <v/>
      </c>
      <c r="AQ291" s="247" t="str">
        <f>IF(AQ289="","",VLOOKUP(AQ289,'シフト記号表（勤務時間帯）'!$C$6:$U$35,19,FALSE))</f>
        <v/>
      </c>
      <c r="AR291" s="247" t="str">
        <f>IF(AR289="","",VLOOKUP(AR289,'シフト記号表（勤務時間帯）'!$C$6:$U$35,19,FALSE))</f>
        <v/>
      </c>
      <c r="AS291" s="247" t="str">
        <f>IF(AS289="","",VLOOKUP(AS289,'シフト記号表（勤務時間帯）'!$C$6:$U$35,19,FALSE))</f>
        <v/>
      </c>
      <c r="AT291" s="248" t="str">
        <f>IF(AT289="","",VLOOKUP(AT289,'シフト記号表（勤務時間帯）'!$C$6:$U$35,19,FALSE))</f>
        <v/>
      </c>
      <c r="AU291" s="246" t="str">
        <f>IF(AU289="","",VLOOKUP(AU289,'シフト記号表（勤務時間帯）'!$C$6:$U$35,19,FALSE))</f>
        <v/>
      </c>
      <c r="AV291" s="247" t="str">
        <f>IF(AV289="","",VLOOKUP(AV289,'シフト記号表（勤務時間帯）'!$C$6:$U$35,19,FALSE))</f>
        <v/>
      </c>
      <c r="AW291" s="247" t="str">
        <f>IF(AW289="","",VLOOKUP(AW289,'シフト記号表（勤務時間帯）'!$C$6:$U$35,19,FALSE))</f>
        <v/>
      </c>
      <c r="AX291" s="536">
        <f>IF($BB$3="４週",SUM(S291:AT291),IF($BB$3="暦月",SUM(S291:AW291),""))</f>
        <v>0</v>
      </c>
      <c r="AY291" s="537"/>
      <c r="AZ291" s="538">
        <f>IF($BB$3="４週",AX291/4,IF($BB$3="暦月",'通所型サービス（100名）'!AX291/('通所型サービス（100名）'!$BB$8/7),""))</f>
        <v>0</v>
      </c>
      <c r="BA291" s="539"/>
      <c r="BB291" s="581"/>
      <c r="BC291" s="556"/>
      <c r="BD291" s="556"/>
      <c r="BE291" s="556"/>
      <c r="BF291" s="557"/>
    </row>
    <row r="292" spans="2:58" ht="20.25" customHeight="1">
      <c r="B292" s="459">
        <f>B289+1</f>
        <v>91</v>
      </c>
      <c r="C292" s="540"/>
      <c r="D292" s="541"/>
      <c r="E292" s="542"/>
      <c r="F292" s="249"/>
      <c r="G292" s="549"/>
      <c r="H292" s="551"/>
      <c r="I292" s="475"/>
      <c r="J292" s="475"/>
      <c r="K292" s="476"/>
      <c r="L292" s="552"/>
      <c r="M292" s="553"/>
      <c r="N292" s="553"/>
      <c r="O292" s="554"/>
      <c r="P292" s="558" t="s">
        <v>137</v>
      </c>
      <c r="Q292" s="559"/>
      <c r="R292" s="560"/>
      <c r="S292" s="292"/>
      <c r="T292" s="293"/>
      <c r="U292" s="293"/>
      <c r="V292" s="293"/>
      <c r="W292" s="293"/>
      <c r="X292" s="293"/>
      <c r="Y292" s="294"/>
      <c r="Z292" s="292"/>
      <c r="AA292" s="293"/>
      <c r="AB292" s="293"/>
      <c r="AC292" s="293"/>
      <c r="AD292" s="293"/>
      <c r="AE292" s="293"/>
      <c r="AF292" s="294"/>
      <c r="AG292" s="292"/>
      <c r="AH292" s="293"/>
      <c r="AI292" s="293"/>
      <c r="AJ292" s="293"/>
      <c r="AK292" s="293"/>
      <c r="AL292" s="293"/>
      <c r="AM292" s="294"/>
      <c r="AN292" s="292"/>
      <c r="AO292" s="293"/>
      <c r="AP292" s="293"/>
      <c r="AQ292" s="293"/>
      <c r="AR292" s="293"/>
      <c r="AS292" s="293"/>
      <c r="AT292" s="294"/>
      <c r="AU292" s="292"/>
      <c r="AV292" s="293"/>
      <c r="AW292" s="293"/>
      <c r="AX292" s="624"/>
      <c r="AY292" s="625"/>
      <c r="AZ292" s="626"/>
      <c r="BA292" s="627"/>
      <c r="BB292" s="579"/>
      <c r="BC292" s="553"/>
      <c r="BD292" s="553"/>
      <c r="BE292" s="553"/>
      <c r="BF292" s="554"/>
    </row>
    <row r="293" spans="2:58" ht="20.25" customHeight="1">
      <c r="B293" s="459"/>
      <c r="C293" s="543"/>
      <c r="D293" s="544"/>
      <c r="E293" s="545"/>
      <c r="F293" s="241"/>
      <c r="G293" s="470"/>
      <c r="H293" s="474"/>
      <c r="I293" s="475"/>
      <c r="J293" s="475"/>
      <c r="K293" s="476"/>
      <c r="L293" s="480"/>
      <c r="M293" s="481"/>
      <c r="N293" s="481"/>
      <c r="O293" s="482"/>
      <c r="P293" s="526" t="s">
        <v>138</v>
      </c>
      <c r="Q293" s="527"/>
      <c r="R293" s="528"/>
      <c r="S293" s="242" t="str">
        <f>IF(S292="","",VLOOKUP(S292,'シフト記号表（勤務時間帯）'!$C$6:$K$35,9,FALSE))</f>
        <v/>
      </c>
      <c r="T293" s="243" t="str">
        <f>IF(T292="","",VLOOKUP(T292,'シフト記号表（勤務時間帯）'!$C$6:$K$35,9,FALSE))</f>
        <v/>
      </c>
      <c r="U293" s="243" t="str">
        <f>IF(U292="","",VLOOKUP(U292,'シフト記号表（勤務時間帯）'!$C$6:$K$35,9,FALSE))</f>
        <v/>
      </c>
      <c r="V293" s="243" t="str">
        <f>IF(V292="","",VLOOKUP(V292,'シフト記号表（勤務時間帯）'!$C$6:$K$35,9,FALSE))</f>
        <v/>
      </c>
      <c r="W293" s="243" t="str">
        <f>IF(W292="","",VLOOKUP(W292,'シフト記号表（勤務時間帯）'!$C$6:$K$35,9,FALSE))</f>
        <v/>
      </c>
      <c r="X293" s="243" t="str">
        <f>IF(X292="","",VLOOKUP(X292,'シフト記号表（勤務時間帯）'!$C$6:$K$35,9,FALSE))</f>
        <v/>
      </c>
      <c r="Y293" s="244" t="str">
        <f>IF(Y292="","",VLOOKUP(Y292,'シフト記号表（勤務時間帯）'!$C$6:$K$35,9,FALSE))</f>
        <v/>
      </c>
      <c r="Z293" s="242" t="str">
        <f>IF(Z292="","",VLOOKUP(Z292,'シフト記号表（勤務時間帯）'!$C$6:$K$35,9,FALSE))</f>
        <v/>
      </c>
      <c r="AA293" s="243" t="str">
        <f>IF(AA292="","",VLOOKUP(AA292,'シフト記号表（勤務時間帯）'!$C$6:$K$35,9,FALSE))</f>
        <v/>
      </c>
      <c r="AB293" s="243" t="str">
        <f>IF(AB292="","",VLOOKUP(AB292,'シフト記号表（勤務時間帯）'!$C$6:$K$35,9,FALSE))</f>
        <v/>
      </c>
      <c r="AC293" s="243" t="str">
        <f>IF(AC292="","",VLOOKUP(AC292,'シフト記号表（勤務時間帯）'!$C$6:$K$35,9,FALSE))</f>
        <v/>
      </c>
      <c r="AD293" s="243" t="str">
        <f>IF(AD292="","",VLOOKUP(AD292,'シフト記号表（勤務時間帯）'!$C$6:$K$35,9,FALSE))</f>
        <v/>
      </c>
      <c r="AE293" s="243" t="str">
        <f>IF(AE292="","",VLOOKUP(AE292,'シフト記号表（勤務時間帯）'!$C$6:$K$35,9,FALSE))</f>
        <v/>
      </c>
      <c r="AF293" s="244" t="str">
        <f>IF(AF292="","",VLOOKUP(AF292,'シフト記号表（勤務時間帯）'!$C$6:$K$35,9,FALSE))</f>
        <v/>
      </c>
      <c r="AG293" s="242" t="str">
        <f>IF(AG292="","",VLOOKUP(AG292,'シフト記号表（勤務時間帯）'!$C$6:$K$35,9,FALSE))</f>
        <v/>
      </c>
      <c r="AH293" s="243" t="str">
        <f>IF(AH292="","",VLOOKUP(AH292,'シフト記号表（勤務時間帯）'!$C$6:$K$35,9,FALSE))</f>
        <v/>
      </c>
      <c r="AI293" s="243" t="str">
        <f>IF(AI292="","",VLOOKUP(AI292,'シフト記号表（勤務時間帯）'!$C$6:$K$35,9,FALSE))</f>
        <v/>
      </c>
      <c r="AJ293" s="243" t="str">
        <f>IF(AJ292="","",VLOOKUP(AJ292,'シフト記号表（勤務時間帯）'!$C$6:$K$35,9,FALSE))</f>
        <v/>
      </c>
      <c r="AK293" s="243" t="str">
        <f>IF(AK292="","",VLOOKUP(AK292,'シフト記号表（勤務時間帯）'!$C$6:$K$35,9,FALSE))</f>
        <v/>
      </c>
      <c r="AL293" s="243" t="str">
        <f>IF(AL292="","",VLOOKUP(AL292,'シフト記号表（勤務時間帯）'!$C$6:$K$35,9,FALSE))</f>
        <v/>
      </c>
      <c r="AM293" s="244" t="str">
        <f>IF(AM292="","",VLOOKUP(AM292,'シフト記号表（勤務時間帯）'!$C$6:$K$35,9,FALSE))</f>
        <v/>
      </c>
      <c r="AN293" s="242" t="str">
        <f>IF(AN292="","",VLOOKUP(AN292,'シフト記号表（勤務時間帯）'!$C$6:$K$35,9,FALSE))</f>
        <v/>
      </c>
      <c r="AO293" s="243" t="str">
        <f>IF(AO292="","",VLOOKUP(AO292,'シフト記号表（勤務時間帯）'!$C$6:$K$35,9,FALSE))</f>
        <v/>
      </c>
      <c r="AP293" s="243" t="str">
        <f>IF(AP292="","",VLOOKUP(AP292,'シフト記号表（勤務時間帯）'!$C$6:$K$35,9,FALSE))</f>
        <v/>
      </c>
      <c r="AQ293" s="243" t="str">
        <f>IF(AQ292="","",VLOOKUP(AQ292,'シフト記号表（勤務時間帯）'!$C$6:$K$35,9,FALSE))</f>
        <v/>
      </c>
      <c r="AR293" s="243" t="str">
        <f>IF(AR292="","",VLOOKUP(AR292,'シフト記号表（勤務時間帯）'!$C$6:$K$35,9,FALSE))</f>
        <v/>
      </c>
      <c r="AS293" s="243" t="str">
        <f>IF(AS292="","",VLOOKUP(AS292,'シフト記号表（勤務時間帯）'!$C$6:$K$35,9,FALSE))</f>
        <v/>
      </c>
      <c r="AT293" s="244" t="str">
        <f>IF(AT292="","",VLOOKUP(AT292,'シフト記号表（勤務時間帯）'!$C$6:$K$35,9,FALSE))</f>
        <v/>
      </c>
      <c r="AU293" s="242" t="str">
        <f>IF(AU292="","",VLOOKUP(AU292,'シフト記号表（勤務時間帯）'!$C$6:$K$35,9,FALSE))</f>
        <v/>
      </c>
      <c r="AV293" s="243" t="str">
        <f>IF(AV292="","",VLOOKUP(AV292,'シフト記号表（勤務時間帯）'!$C$6:$K$35,9,FALSE))</f>
        <v/>
      </c>
      <c r="AW293" s="243" t="str">
        <f>IF(AW292="","",VLOOKUP(AW292,'シフト記号表（勤務時間帯）'!$C$6:$K$35,9,FALSE))</f>
        <v/>
      </c>
      <c r="AX293" s="529">
        <f>IF($BB$3="４週",SUM(S293:AT293),IF($BB$3="暦月",SUM(S293:AW293),""))</f>
        <v>0</v>
      </c>
      <c r="AY293" s="530"/>
      <c r="AZ293" s="531">
        <f>IF($BB$3="４週",AX293/4,IF($BB$3="暦月",'通所型サービス（100名）'!AX293/('通所型サービス（100名）'!$BB$8/7),""))</f>
        <v>0</v>
      </c>
      <c r="BA293" s="532"/>
      <c r="BB293" s="580"/>
      <c r="BC293" s="481"/>
      <c r="BD293" s="481"/>
      <c r="BE293" s="481"/>
      <c r="BF293" s="482"/>
    </row>
    <row r="294" spans="2:58" ht="20.25" customHeight="1">
      <c r="B294" s="459"/>
      <c r="C294" s="546"/>
      <c r="D294" s="547"/>
      <c r="E294" s="548"/>
      <c r="F294" s="295">
        <f>C292</f>
        <v>0</v>
      </c>
      <c r="G294" s="550"/>
      <c r="H294" s="474"/>
      <c r="I294" s="475"/>
      <c r="J294" s="475"/>
      <c r="K294" s="476"/>
      <c r="L294" s="555"/>
      <c r="M294" s="556"/>
      <c r="N294" s="556"/>
      <c r="O294" s="557"/>
      <c r="P294" s="533" t="s">
        <v>139</v>
      </c>
      <c r="Q294" s="534"/>
      <c r="R294" s="535"/>
      <c r="S294" s="246" t="str">
        <f>IF(S292="","",VLOOKUP(S292,'シフト記号表（勤務時間帯）'!$C$6:$U$35,19,FALSE))</f>
        <v/>
      </c>
      <c r="T294" s="247" t="str">
        <f>IF(T292="","",VLOOKUP(T292,'シフト記号表（勤務時間帯）'!$C$6:$U$35,19,FALSE))</f>
        <v/>
      </c>
      <c r="U294" s="247" t="str">
        <f>IF(U292="","",VLOOKUP(U292,'シフト記号表（勤務時間帯）'!$C$6:$U$35,19,FALSE))</f>
        <v/>
      </c>
      <c r="V294" s="247" t="str">
        <f>IF(V292="","",VLOOKUP(V292,'シフト記号表（勤務時間帯）'!$C$6:$U$35,19,FALSE))</f>
        <v/>
      </c>
      <c r="W294" s="247" t="str">
        <f>IF(W292="","",VLOOKUP(W292,'シフト記号表（勤務時間帯）'!$C$6:$U$35,19,FALSE))</f>
        <v/>
      </c>
      <c r="X294" s="247" t="str">
        <f>IF(X292="","",VLOOKUP(X292,'シフト記号表（勤務時間帯）'!$C$6:$U$35,19,FALSE))</f>
        <v/>
      </c>
      <c r="Y294" s="248" t="str">
        <f>IF(Y292="","",VLOOKUP(Y292,'シフト記号表（勤務時間帯）'!$C$6:$U$35,19,FALSE))</f>
        <v/>
      </c>
      <c r="Z294" s="246" t="str">
        <f>IF(Z292="","",VLOOKUP(Z292,'シフト記号表（勤務時間帯）'!$C$6:$U$35,19,FALSE))</f>
        <v/>
      </c>
      <c r="AA294" s="247" t="str">
        <f>IF(AA292="","",VLOOKUP(AA292,'シフト記号表（勤務時間帯）'!$C$6:$U$35,19,FALSE))</f>
        <v/>
      </c>
      <c r="AB294" s="247" t="str">
        <f>IF(AB292="","",VLOOKUP(AB292,'シフト記号表（勤務時間帯）'!$C$6:$U$35,19,FALSE))</f>
        <v/>
      </c>
      <c r="AC294" s="247" t="str">
        <f>IF(AC292="","",VLOOKUP(AC292,'シフト記号表（勤務時間帯）'!$C$6:$U$35,19,FALSE))</f>
        <v/>
      </c>
      <c r="AD294" s="247" t="str">
        <f>IF(AD292="","",VLOOKUP(AD292,'シフト記号表（勤務時間帯）'!$C$6:$U$35,19,FALSE))</f>
        <v/>
      </c>
      <c r="AE294" s="247" t="str">
        <f>IF(AE292="","",VLOOKUP(AE292,'シフト記号表（勤務時間帯）'!$C$6:$U$35,19,FALSE))</f>
        <v/>
      </c>
      <c r="AF294" s="248" t="str">
        <f>IF(AF292="","",VLOOKUP(AF292,'シフト記号表（勤務時間帯）'!$C$6:$U$35,19,FALSE))</f>
        <v/>
      </c>
      <c r="AG294" s="246" t="str">
        <f>IF(AG292="","",VLOOKUP(AG292,'シフト記号表（勤務時間帯）'!$C$6:$U$35,19,FALSE))</f>
        <v/>
      </c>
      <c r="AH294" s="247" t="str">
        <f>IF(AH292="","",VLOOKUP(AH292,'シフト記号表（勤務時間帯）'!$C$6:$U$35,19,FALSE))</f>
        <v/>
      </c>
      <c r="AI294" s="247" t="str">
        <f>IF(AI292="","",VLOOKUP(AI292,'シフト記号表（勤務時間帯）'!$C$6:$U$35,19,FALSE))</f>
        <v/>
      </c>
      <c r="AJ294" s="247" t="str">
        <f>IF(AJ292="","",VLOOKUP(AJ292,'シフト記号表（勤務時間帯）'!$C$6:$U$35,19,FALSE))</f>
        <v/>
      </c>
      <c r="AK294" s="247" t="str">
        <f>IF(AK292="","",VLOOKUP(AK292,'シフト記号表（勤務時間帯）'!$C$6:$U$35,19,FALSE))</f>
        <v/>
      </c>
      <c r="AL294" s="247" t="str">
        <f>IF(AL292="","",VLOOKUP(AL292,'シフト記号表（勤務時間帯）'!$C$6:$U$35,19,FALSE))</f>
        <v/>
      </c>
      <c r="AM294" s="248" t="str">
        <f>IF(AM292="","",VLOOKUP(AM292,'シフト記号表（勤務時間帯）'!$C$6:$U$35,19,FALSE))</f>
        <v/>
      </c>
      <c r="AN294" s="246" t="str">
        <f>IF(AN292="","",VLOOKUP(AN292,'シフト記号表（勤務時間帯）'!$C$6:$U$35,19,FALSE))</f>
        <v/>
      </c>
      <c r="AO294" s="247" t="str">
        <f>IF(AO292="","",VLOOKUP(AO292,'シフト記号表（勤務時間帯）'!$C$6:$U$35,19,FALSE))</f>
        <v/>
      </c>
      <c r="AP294" s="247" t="str">
        <f>IF(AP292="","",VLOOKUP(AP292,'シフト記号表（勤務時間帯）'!$C$6:$U$35,19,FALSE))</f>
        <v/>
      </c>
      <c r="AQ294" s="247" t="str">
        <f>IF(AQ292="","",VLOOKUP(AQ292,'シフト記号表（勤務時間帯）'!$C$6:$U$35,19,FALSE))</f>
        <v/>
      </c>
      <c r="AR294" s="247" t="str">
        <f>IF(AR292="","",VLOOKUP(AR292,'シフト記号表（勤務時間帯）'!$C$6:$U$35,19,FALSE))</f>
        <v/>
      </c>
      <c r="AS294" s="247" t="str">
        <f>IF(AS292="","",VLOOKUP(AS292,'シフト記号表（勤務時間帯）'!$C$6:$U$35,19,FALSE))</f>
        <v/>
      </c>
      <c r="AT294" s="248" t="str">
        <f>IF(AT292="","",VLOOKUP(AT292,'シフト記号表（勤務時間帯）'!$C$6:$U$35,19,FALSE))</f>
        <v/>
      </c>
      <c r="AU294" s="246" t="str">
        <f>IF(AU292="","",VLOOKUP(AU292,'シフト記号表（勤務時間帯）'!$C$6:$U$35,19,FALSE))</f>
        <v/>
      </c>
      <c r="AV294" s="247" t="str">
        <f>IF(AV292="","",VLOOKUP(AV292,'シフト記号表（勤務時間帯）'!$C$6:$U$35,19,FALSE))</f>
        <v/>
      </c>
      <c r="AW294" s="247" t="str">
        <f>IF(AW292="","",VLOOKUP(AW292,'シフト記号表（勤務時間帯）'!$C$6:$U$35,19,FALSE))</f>
        <v/>
      </c>
      <c r="AX294" s="536">
        <f>IF($BB$3="４週",SUM(S294:AT294),IF($BB$3="暦月",SUM(S294:AW294),""))</f>
        <v>0</v>
      </c>
      <c r="AY294" s="537"/>
      <c r="AZ294" s="538">
        <f>IF($BB$3="４週",AX294/4,IF($BB$3="暦月",'通所型サービス（100名）'!AX294/('通所型サービス（100名）'!$BB$8/7),""))</f>
        <v>0</v>
      </c>
      <c r="BA294" s="539"/>
      <c r="BB294" s="581"/>
      <c r="BC294" s="556"/>
      <c r="BD294" s="556"/>
      <c r="BE294" s="556"/>
      <c r="BF294" s="557"/>
    </row>
    <row r="295" spans="2:58" ht="20.25" customHeight="1">
      <c r="B295" s="459">
        <f>B292+1</f>
        <v>92</v>
      </c>
      <c r="C295" s="540"/>
      <c r="D295" s="541"/>
      <c r="E295" s="542"/>
      <c r="F295" s="249"/>
      <c r="G295" s="549"/>
      <c r="H295" s="551"/>
      <c r="I295" s="475"/>
      <c r="J295" s="475"/>
      <c r="K295" s="476"/>
      <c r="L295" s="552"/>
      <c r="M295" s="553"/>
      <c r="N295" s="553"/>
      <c r="O295" s="554"/>
      <c r="P295" s="558" t="s">
        <v>137</v>
      </c>
      <c r="Q295" s="559"/>
      <c r="R295" s="560"/>
      <c r="S295" s="292"/>
      <c r="T295" s="293"/>
      <c r="U295" s="293"/>
      <c r="V295" s="293"/>
      <c r="W295" s="293"/>
      <c r="X295" s="293"/>
      <c r="Y295" s="294"/>
      <c r="Z295" s="292"/>
      <c r="AA295" s="293"/>
      <c r="AB295" s="293"/>
      <c r="AC295" s="293"/>
      <c r="AD295" s="293"/>
      <c r="AE295" s="293"/>
      <c r="AF295" s="294"/>
      <c r="AG295" s="292"/>
      <c r="AH295" s="293"/>
      <c r="AI295" s="293"/>
      <c r="AJ295" s="293"/>
      <c r="AK295" s="293"/>
      <c r="AL295" s="293"/>
      <c r="AM295" s="294"/>
      <c r="AN295" s="292"/>
      <c r="AO295" s="293"/>
      <c r="AP295" s="293"/>
      <c r="AQ295" s="293"/>
      <c r="AR295" s="293"/>
      <c r="AS295" s="293"/>
      <c r="AT295" s="294"/>
      <c r="AU295" s="292"/>
      <c r="AV295" s="293"/>
      <c r="AW295" s="293"/>
      <c r="AX295" s="624"/>
      <c r="AY295" s="625"/>
      <c r="AZ295" s="626"/>
      <c r="BA295" s="627"/>
      <c r="BB295" s="579"/>
      <c r="BC295" s="553"/>
      <c r="BD295" s="553"/>
      <c r="BE295" s="553"/>
      <c r="BF295" s="554"/>
    </row>
    <row r="296" spans="2:58" ht="20.25" customHeight="1">
      <c r="B296" s="459"/>
      <c r="C296" s="543"/>
      <c r="D296" s="544"/>
      <c r="E296" s="545"/>
      <c r="F296" s="241"/>
      <c r="G296" s="470"/>
      <c r="H296" s="474"/>
      <c r="I296" s="475"/>
      <c r="J296" s="475"/>
      <c r="K296" s="476"/>
      <c r="L296" s="480"/>
      <c r="M296" s="481"/>
      <c r="N296" s="481"/>
      <c r="O296" s="482"/>
      <c r="P296" s="526" t="s">
        <v>138</v>
      </c>
      <c r="Q296" s="527"/>
      <c r="R296" s="528"/>
      <c r="S296" s="242" t="str">
        <f>IF(S295="","",VLOOKUP(S295,'シフト記号表（勤務時間帯）'!$C$6:$K$35,9,FALSE))</f>
        <v/>
      </c>
      <c r="T296" s="243" t="str">
        <f>IF(T295="","",VLOOKUP(T295,'シフト記号表（勤務時間帯）'!$C$6:$K$35,9,FALSE))</f>
        <v/>
      </c>
      <c r="U296" s="243" t="str">
        <f>IF(U295="","",VLOOKUP(U295,'シフト記号表（勤務時間帯）'!$C$6:$K$35,9,FALSE))</f>
        <v/>
      </c>
      <c r="V296" s="243" t="str">
        <f>IF(V295="","",VLOOKUP(V295,'シフト記号表（勤務時間帯）'!$C$6:$K$35,9,FALSE))</f>
        <v/>
      </c>
      <c r="W296" s="243" t="str">
        <f>IF(W295="","",VLOOKUP(W295,'シフト記号表（勤務時間帯）'!$C$6:$K$35,9,FALSE))</f>
        <v/>
      </c>
      <c r="X296" s="243" t="str">
        <f>IF(X295="","",VLOOKUP(X295,'シフト記号表（勤務時間帯）'!$C$6:$K$35,9,FALSE))</f>
        <v/>
      </c>
      <c r="Y296" s="244" t="str">
        <f>IF(Y295="","",VLOOKUP(Y295,'シフト記号表（勤務時間帯）'!$C$6:$K$35,9,FALSE))</f>
        <v/>
      </c>
      <c r="Z296" s="242" t="str">
        <f>IF(Z295="","",VLOOKUP(Z295,'シフト記号表（勤務時間帯）'!$C$6:$K$35,9,FALSE))</f>
        <v/>
      </c>
      <c r="AA296" s="243" t="str">
        <f>IF(AA295="","",VLOOKUP(AA295,'シフト記号表（勤務時間帯）'!$C$6:$K$35,9,FALSE))</f>
        <v/>
      </c>
      <c r="AB296" s="243" t="str">
        <f>IF(AB295="","",VLOOKUP(AB295,'シフト記号表（勤務時間帯）'!$C$6:$K$35,9,FALSE))</f>
        <v/>
      </c>
      <c r="AC296" s="243" t="str">
        <f>IF(AC295="","",VLOOKUP(AC295,'シフト記号表（勤務時間帯）'!$C$6:$K$35,9,FALSE))</f>
        <v/>
      </c>
      <c r="AD296" s="243" t="str">
        <f>IF(AD295="","",VLOOKUP(AD295,'シフト記号表（勤務時間帯）'!$C$6:$K$35,9,FALSE))</f>
        <v/>
      </c>
      <c r="AE296" s="243" t="str">
        <f>IF(AE295="","",VLOOKUP(AE295,'シフト記号表（勤務時間帯）'!$C$6:$K$35,9,FALSE))</f>
        <v/>
      </c>
      <c r="AF296" s="244" t="str">
        <f>IF(AF295="","",VLOOKUP(AF295,'シフト記号表（勤務時間帯）'!$C$6:$K$35,9,FALSE))</f>
        <v/>
      </c>
      <c r="AG296" s="242" t="str">
        <f>IF(AG295="","",VLOOKUP(AG295,'シフト記号表（勤務時間帯）'!$C$6:$K$35,9,FALSE))</f>
        <v/>
      </c>
      <c r="AH296" s="243" t="str">
        <f>IF(AH295="","",VLOOKUP(AH295,'シフト記号表（勤務時間帯）'!$C$6:$K$35,9,FALSE))</f>
        <v/>
      </c>
      <c r="AI296" s="243" t="str">
        <f>IF(AI295="","",VLOOKUP(AI295,'シフト記号表（勤務時間帯）'!$C$6:$K$35,9,FALSE))</f>
        <v/>
      </c>
      <c r="AJ296" s="243" t="str">
        <f>IF(AJ295="","",VLOOKUP(AJ295,'シフト記号表（勤務時間帯）'!$C$6:$K$35,9,FALSE))</f>
        <v/>
      </c>
      <c r="AK296" s="243" t="str">
        <f>IF(AK295="","",VLOOKUP(AK295,'シフト記号表（勤務時間帯）'!$C$6:$K$35,9,FALSE))</f>
        <v/>
      </c>
      <c r="AL296" s="243" t="str">
        <f>IF(AL295="","",VLOOKUP(AL295,'シフト記号表（勤務時間帯）'!$C$6:$K$35,9,FALSE))</f>
        <v/>
      </c>
      <c r="AM296" s="244" t="str">
        <f>IF(AM295="","",VLOOKUP(AM295,'シフト記号表（勤務時間帯）'!$C$6:$K$35,9,FALSE))</f>
        <v/>
      </c>
      <c r="AN296" s="242" t="str">
        <f>IF(AN295="","",VLOOKUP(AN295,'シフト記号表（勤務時間帯）'!$C$6:$K$35,9,FALSE))</f>
        <v/>
      </c>
      <c r="AO296" s="243" t="str">
        <f>IF(AO295="","",VLOOKUP(AO295,'シフト記号表（勤務時間帯）'!$C$6:$K$35,9,FALSE))</f>
        <v/>
      </c>
      <c r="AP296" s="243" t="str">
        <f>IF(AP295="","",VLOOKUP(AP295,'シフト記号表（勤務時間帯）'!$C$6:$K$35,9,FALSE))</f>
        <v/>
      </c>
      <c r="AQ296" s="243" t="str">
        <f>IF(AQ295="","",VLOOKUP(AQ295,'シフト記号表（勤務時間帯）'!$C$6:$K$35,9,FALSE))</f>
        <v/>
      </c>
      <c r="AR296" s="243" t="str">
        <f>IF(AR295="","",VLOOKUP(AR295,'シフト記号表（勤務時間帯）'!$C$6:$K$35,9,FALSE))</f>
        <v/>
      </c>
      <c r="AS296" s="243" t="str">
        <f>IF(AS295="","",VLOOKUP(AS295,'シフト記号表（勤務時間帯）'!$C$6:$K$35,9,FALSE))</f>
        <v/>
      </c>
      <c r="AT296" s="244" t="str">
        <f>IF(AT295="","",VLOOKUP(AT295,'シフト記号表（勤務時間帯）'!$C$6:$K$35,9,FALSE))</f>
        <v/>
      </c>
      <c r="AU296" s="242" t="str">
        <f>IF(AU295="","",VLOOKUP(AU295,'シフト記号表（勤務時間帯）'!$C$6:$K$35,9,FALSE))</f>
        <v/>
      </c>
      <c r="AV296" s="243" t="str">
        <f>IF(AV295="","",VLOOKUP(AV295,'シフト記号表（勤務時間帯）'!$C$6:$K$35,9,FALSE))</f>
        <v/>
      </c>
      <c r="AW296" s="243" t="str">
        <f>IF(AW295="","",VLOOKUP(AW295,'シフト記号表（勤務時間帯）'!$C$6:$K$35,9,FALSE))</f>
        <v/>
      </c>
      <c r="AX296" s="529">
        <f>IF($BB$3="４週",SUM(S296:AT296),IF($BB$3="暦月",SUM(S296:AW296),""))</f>
        <v>0</v>
      </c>
      <c r="AY296" s="530"/>
      <c r="AZ296" s="531">
        <f>IF($BB$3="４週",AX296/4,IF($BB$3="暦月",'通所型サービス（100名）'!AX296/('通所型サービス（100名）'!$BB$8/7),""))</f>
        <v>0</v>
      </c>
      <c r="BA296" s="532"/>
      <c r="BB296" s="580"/>
      <c r="BC296" s="481"/>
      <c r="BD296" s="481"/>
      <c r="BE296" s="481"/>
      <c r="BF296" s="482"/>
    </row>
    <row r="297" spans="2:58" ht="20.25" customHeight="1">
      <c r="B297" s="459"/>
      <c r="C297" s="546"/>
      <c r="D297" s="547"/>
      <c r="E297" s="548"/>
      <c r="F297" s="295">
        <f>C295</f>
        <v>0</v>
      </c>
      <c r="G297" s="550"/>
      <c r="H297" s="474"/>
      <c r="I297" s="475"/>
      <c r="J297" s="475"/>
      <c r="K297" s="476"/>
      <c r="L297" s="555"/>
      <c r="M297" s="556"/>
      <c r="N297" s="556"/>
      <c r="O297" s="557"/>
      <c r="P297" s="533" t="s">
        <v>139</v>
      </c>
      <c r="Q297" s="534"/>
      <c r="R297" s="535"/>
      <c r="S297" s="246" t="str">
        <f>IF(S295="","",VLOOKUP(S295,'シフト記号表（勤務時間帯）'!$C$6:$U$35,19,FALSE))</f>
        <v/>
      </c>
      <c r="T297" s="247" t="str">
        <f>IF(T295="","",VLOOKUP(T295,'シフト記号表（勤務時間帯）'!$C$6:$U$35,19,FALSE))</f>
        <v/>
      </c>
      <c r="U297" s="247" t="str">
        <f>IF(U295="","",VLOOKUP(U295,'シフト記号表（勤務時間帯）'!$C$6:$U$35,19,FALSE))</f>
        <v/>
      </c>
      <c r="V297" s="247" t="str">
        <f>IF(V295="","",VLOOKUP(V295,'シフト記号表（勤務時間帯）'!$C$6:$U$35,19,FALSE))</f>
        <v/>
      </c>
      <c r="W297" s="247" t="str">
        <f>IF(W295="","",VLOOKUP(W295,'シフト記号表（勤務時間帯）'!$C$6:$U$35,19,FALSE))</f>
        <v/>
      </c>
      <c r="X297" s="247" t="str">
        <f>IF(X295="","",VLOOKUP(X295,'シフト記号表（勤務時間帯）'!$C$6:$U$35,19,FALSE))</f>
        <v/>
      </c>
      <c r="Y297" s="248" t="str">
        <f>IF(Y295="","",VLOOKUP(Y295,'シフト記号表（勤務時間帯）'!$C$6:$U$35,19,FALSE))</f>
        <v/>
      </c>
      <c r="Z297" s="246" t="str">
        <f>IF(Z295="","",VLOOKUP(Z295,'シフト記号表（勤務時間帯）'!$C$6:$U$35,19,FALSE))</f>
        <v/>
      </c>
      <c r="AA297" s="247" t="str">
        <f>IF(AA295="","",VLOOKUP(AA295,'シフト記号表（勤務時間帯）'!$C$6:$U$35,19,FALSE))</f>
        <v/>
      </c>
      <c r="AB297" s="247" t="str">
        <f>IF(AB295="","",VLOOKUP(AB295,'シフト記号表（勤務時間帯）'!$C$6:$U$35,19,FALSE))</f>
        <v/>
      </c>
      <c r="AC297" s="247" t="str">
        <f>IF(AC295="","",VLOOKUP(AC295,'シフト記号表（勤務時間帯）'!$C$6:$U$35,19,FALSE))</f>
        <v/>
      </c>
      <c r="AD297" s="247" t="str">
        <f>IF(AD295="","",VLOOKUP(AD295,'シフト記号表（勤務時間帯）'!$C$6:$U$35,19,FALSE))</f>
        <v/>
      </c>
      <c r="AE297" s="247" t="str">
        <f>IF(AE295="","",VLOOKUP(AE295,'シフト記号表（勤務時間帯）'!$C$6:$U$35,19,FALSE))</f>
        <v/>
      </c>
      <c r="AF297" s="248" t="str">
        <f>IF(AF295="","",VLOOKUP(AF295,'シフト記号表（勤務時間帯）'!$C$6:$U$35,19,FALSE))</f>
        <v/>
      </c>
      <c r="AG297" s="246" t="str">
        <f>IF(AG295="","",VLOOKUP(AG295,'シフト記号表（勤務時間帯）'!$C$6:$U$35,19,FALSE))</f>
        <v/>
      </c>
      <c r="AH297" s="247" t="str">
        <f>IF(AH295="","",VLOOKUP(AH295,'シフト記号表（勤務時間帯）'!$C$6:$U$35,19,FALSE))</f>
        <v/>
      </c>
      <c r="AI297" s="247" t="str">
        <f>IF(AI295="","",VLOOKUP(AI295,'シフト記号表（勤務時間帯）'!$C$6:$U$35,19,FALSE))</f>
        <v/>
      </c>
      <c r="AJ297" s="247" t="str">
        <f>IF(AJ295="","",VLOOKUP(AJ295,'シフト記号表（勤務時間帯）'!$C$6:$U$35,19,FALSE))</f>
        <v/>
      </c>
      <c r="AK297" s="247" t="str">
        <f>IF(AK295="","",VLOOKUP(AK295,'シフト記号表（勤務時間帯）'!$C$6:$U$35,19,FALSE))</f>
        <v/>
      </c>
      <c r="AL297" s="247" t="str">
        <f>IF(AL295="","",VLOOKUP(AL295,'シフト記号表（勤務時間帯）'!$C$6:$U$35,19,FALSE))</f>
        <v/>
      </c>
      <c r="AM297" s="248" t="str">
        <f>IF(AM295="","",VLOOKUP(AM295,'シフト記号表（勤務時間帯）'!$C$6:$U$35,19,FALSE))</f>
        <v/>
      </c>
      <c r="AN297" s="246" t="str">
        <f>IF(AN295="","",VLOOKUP(AN295,'シフト記号表（勤務時間帯）'!$C$6:$U$35,19,FALSE))</f>
        <v/>
      </c>
      <c r="AO297" s="247" t="str">
        <f>IF(AO295="","",VLOOKUP(AO295,'シフト記号表（勤務時間帯）'!$C$6:$U$35,19,FALSE))</f>
        <v/>
      </c>
      <c r="AP297" s="247" t="str">
        <f>IF(AP295="","",VLOOKUP(AP295,'シフト記号表（勤務時間帯）'!$C$6:$U$35,19,FALSE))</f>
        <v/>
      </c>
      <c r="AQ297" s="247" t="str">
        <f>IF(AQ295="","",VLOOKUP(AQ295,'シフト記号表（勤務時間帯）'!$C$6:$U$35,19,FALSE))</f>
        <v/>
      </c>
      <c r="AR297" s="247" t="str">
        <f>IF(AR295="","",VLOOKUP(AR295,'シフト記号表（勤務時間帯）'!$C$6:$U$35,19,FALSE))</f>
        <v/>
      </c>
      <c r="AS297" s="247" t="str">
        <f>IF(AS295="","",VLOOKUP(AS295,'シフト記号表（勤務時間帯）'!$C$6:$U$35,19,FALSE))</f>
        <v/>
      </c>
      <c r="AT297" s="248" t="str">
        <f>IF(AT295="","",VLOOKUP(AT295,'シフト記号表（勤務時間帯）'!$C$6:$U$35,19,FALSE))</f>
        <v/>
      </c>
      <c r="AU297" s="246" t="str">
        <f>IF(AU295="","",VLOOKUP(AU295,'シフト記号表（勤務時間帯）'!$C$6:$U$35,19,FALSE))</f>
        <v/>
      </c>
      <c r="AV297" s="247" t="str">
        <f>IF(AV295="","",VLOOKUP(AV295,'シフト記号表（勤務時間帯）'!$C$6:$U$35,19,FALSE))</f>
        <v/>
      </c>
      <c r="AW297" s="247" t="str">
        <f>IF(AW295="","",VLOOKUP(AW295,'シフト記号表（勤務時間帯）'!$C$6:$U$35,19,FALSE))</f>
        <v/>
      </c>
      <c r="AX297" s="536">
        <f>IF($BB$3="４週",SUM(S297:AT297),IF($BB$3="暦月",SUM(S297:AW297),""))</f>
        <v>0</v>
      </c>
      <c r="AY297" s="537"/>
      <c r="AZ297" s="538">
        <f>IF($BB$3="４週",AX297/4,IF($BB$3="暦月",'通所型サービス（100名）'!AX297/('通所型サービス（100名）'!$BB$8/7),""))</f>
        <v>0</v>
      </c>
      <c r="BA297" s="539"/>
      <c r="BB297" s="581"/>
      <c r="BC297" s="556"/>
      <c r="BD297" s="556"/>
      <c r="BE297" s="556"/>
      <c r="BF297" s="557"/>
    </row>
    <row r="298" spans="2:58" ht="20.25" customHeight="1">
      <c r="B298" s="459">
        <f>B295+1</f>
        <v>93</v>
      </c>
      <c r="C298" s="540"/>
      <c r="D298" s="541"/>
      <c r="E298" s="542"/>
      <c r="F298" s="249"/>
      <c r="G298" s="549"/>
      <c r="H298" s="551"/>
      <c r="I298" s="475"/>
      <c r="J298" s="475"/>
      <c r="K298" s="476"/>
      <c r="L298" s="552"/>
      <c r="M298" s="553"/>
      <c r="N298" s="553"/>
      <c r="O298" s="554"/>
      <c r="P298" s="558" t="s">
        <v>137</v>
      </c>
      <c r="Q298" s="559"/>
      <c r="R298" s="560"/>
      <c r="S298" s="292"/>
      <c r="T298" s="293"/>
      <c r="U298" s="293"/>
      <c r="V298" s="293"/>
      <c r="W298" s="293"/>
      <c r="X298" s="293"/>
      <c r="Y298" s="294"/>
      <c r="Z298" s="292"/>
      <c r="AA298" s="293"/>
      <c r="AB298" s="293"/>
      <c r="AC298" s="293"/>
      <c r="AD298" s="293"/>
      <c r="AE298" s="293"/>
      <c r="AF298" s="294"/>
      <c r="AG298" s="292"/>
      <c r="AH298" s="293"/>
      <c r="AI298" s="293"/>
      <c r="AJ298" s="293"/>
      <c r="AK298" s="293"/>
      <c r="AL298" s="293"/>
      <c r="AM298" s="294"/>
      <c r="AN298" s="292"/>
      <c r="AO298" s="293"/>
      <c r="AP298" s="293"/>
      <c r="AQ298" s="293"/>
      <c r="AR298" s="293"/>
      <c r="AS298" s="293"/>
      <c r="AT298" s="294"/>
      <c r="AU298" s="292"/>
      <c r="AV298" s="293"/>
      <c r="AW298" s="293"/>
      <c r="AX298" s="624"/>
      <c r="AY298" s="625"/>
      <c r="AZ298" s="626"/>
      <c r="BA298" s="627"/>
      <c r="BB298" s="579"/>
      <c r="BC298" s="553"/>
      <c r="BD298" s="553"/>
      <c r="BE298" s="553"/>
      <c r="BF298" s="554"/>
    </row>
    <row r="299" spans="2:58" ht="20.25" customHeight="1">
      <c r="B299" s="459"/>
      <c r="C299" s="543"/>
      <c r="D299" s="544"/>
      <c r="E299" s="545"/>
      <c r="F299" s="241"/>
      <c r="G299" s="470"/>
      <c r="H299" s="474"/>
      <c r="I299" s="475"/>
      <c r="J299" s="475"/>
      <c r="K299" s="476"/>
      <c r="L299" s="480"/>
      <c r="M299" s="481"/>
      <c r="N299" s="481"/>
      <c r="O299" s="482"/>
      <c r="P299" s="526" t="s">
        <v>138</v>
      </c>
      <c r="Q299" s="527"/>
      <c r="R299" s="528"/>
      <c r="S299" s="242" t="str">
        <f>IF(S298="","",VLOOKUP(S298,'シフト記号表（勤務時間帯）'!$C$6:$K$35,9,FALSE))</f>
        <v/>
      </c>
      <c r="T299" s="243" t="str">
        <f>IF(T298="","",VLOOKUP(T298,'シフト記号表（勤務時間帯）'!$C$6:$K$35,9,FALSE))</f>
        <v/>
      </c>
      <c r="U299" s="243" t="str">
        <f>IF(U298="","",VLOOKUP(U298,'シフト記号表（勤務時間帯）'!$C$6:$K$35,9,FALSE))</f>
        <v/>
      </c>
      <c r="V299" s="243" t="str">
        <f>IF(V298="","",VLOOKUP(V298,'シフト記号表（勤務時間帯）'!$C$6:$K$35,9,FALSE))</f>
        <v/>
      </c>
      <c r="W299" s="243" t="str">
        <f>IF(W298="","",VLOOKUP(W298,'シフト記号表（勤務時間帯）'!$C$6:$K$35,9,FALSE))</f>
        <v/>
      </c>
      <c r="X299" s="243" t="str">
        <f>IF(X298="","",VLOOKUP(X298,'シフト記号表（勤務時間帯）'!$C$6:$K$35,9,FALSE))</f>
        <v/>
      </c>
      <c r="Y299" s="244" t="str">
        <f>IF(Y298="","",VLOOKUP(Y298,'シフト記号表（勤務時間帯）'!$C$6:$K$35,9,FALSE))</f>
        <v/>
      </c>
      <c r="Z299" s="242" t="str">
        <f>IF(Z298="","",VLOOKUP(Z298,'シフト記号表（勤務時間帯）'!$C$6:$K$35,9,FALSE))</f>
        <v/>
      </c>
      <c r="AA299" s="243" t="str">
        <f>IF(AA298="","",VLOOKUP(AA298,'シフト記号表（勤務時間帯）'!$C$6:$K$35,9,FALSE))</f>
        <v/>
      </c>
      <c r="AB299" s="243" t="str">
        <f>IF(AB298="","",VLOOKUP(AB298,'シフト記号表（勤務時間帯）'!$C$6:$K$35,9,FALSE))</f>
        <v/>
      </c>
      <c r="AC299" s="243" t="str">
        <f>IF(AC298="","",VLOOKUP(AC298,'シフト記号表（勤務時間帯）'!$C$6:$K$35,9,FALSE))</f>
        <v/>
      </c>
      <c r="AD299" s="243" t="str">
        <f>IF(AD298="","",VLOOKUP(AD298,'シフト記号表（勤務時間帯）'!$C$6:$K$35,9,FALSE))</f>
        <v/>
      </c>
      <c r="AE299" s="243" t="str">
        <f>IF(AE298="","",VLOOKUP(AE298,'シフト記号表（勤務時間帯）'!$C$6:$K$35,9,FALSE))</f>
        <v/>
      </c>
      <c r="AF299" s="244" t="str">
        <f>IF(AF298="","",VLOOKUP(AF298,'シフト記号表（勤務時間帯）'!$C$6:$K$35,9,FALSE))</f>
        <v/>
      </c>
      <c r="AG299" s="242" t="str">
        <f>IF(AG298="","",VLOOKUP(AG298,'シフト記号表（勤務時間帯）'!$C$6:$K$35,9,FALSE))</f>
        <v/>
      </c>
      <c r="AH299" s="243" t="str">
        <f>IF(AH298="","",VLOOKUP(AH298,'シフト記号表（勤務時間帯）'!$C$6:$K$35,9,FALSE))</f>
        <v/>
      </c>
      <c r="AI299" s="243" t="str">
        <f>IF(AI298="","",VLOOKUP(AI298,'シフト記号表（勤務時間帯）'!$C$6:$K$35,9,FALSE))</f>
        <v/>
      </c>
      <c r="AJ299" s="243" t="str">
        <f>IF(AJ298="","",VLOOKUP(AJ298,'シフト記号表（勤務時間帯）'!$C$6:$K$35,9,FALSE))</f>
        <v/>
      </c>
      <c r="AK299" s="243" t="str">
        <f>IF(AK298="","",VLOOKUP(AK298,'シフト記号表（勤務時間帯）'!$C$6:$K$35,9,FALSE))</f>
        <v/>
      </c>
      <c r="AL299" s="243" t="str">
        <f>IF(AL298="","",VLOOKUP(AL298,'シフト記号表（勤務時間帯）'!$C$6:$K$35,9,FALSE))</f>
        <v/>
      </c>
      <c r="AM299" s="244" t="str">
        <f>IF(AM298="","",VLOOKUP(AM298,'シフト記号表（勤務時間帯）'!$C$6:$K$35,9,FALSE))</f>
        <v/>
      </c>
      <c r="AN299" s="242" t="str">
        <f>IF(AN298="","",VLOOKUP(AN298,'シフト記号表（勤務時間帯）'!$C$6:$K$35,9,FALSE))</f>
        <v/>
      </c>
      <c r="AO299" s="243" t="str">
        <f>IF(AO298="","",VLOOKUP(AO298,'シフト記号表（勤務時間帯）'!$C$6:$K$35,9,FALSE))</f>
        <v/>
      </c>
      <c r="AP299" s="243" t="str">
        <f>IF(AP298="","",VLOOKUP(AP298,'シフト記号表（勤務時間帯）'!$C$6:$K$35,9,FALSE))</f>
        <v/>
      </c>
      <c r="AQ299" s="243" t="str">
        <f>IF(AQ298="","",VLOOKUP(AQ298,'シフト記号表（勤務時間帯）'!$C$6:$K$35,9,FALSE))</f>
        <v/>
      </c>
      <c r="AR299" s="243" t="str">
        <f>IF(AR298="","",VLOOKUP(AR298,'シフト記号表（勤務時間帯）'!$C$6:$K$35,9,FALSE))</f>
        <v/>
      </c>
      <c r="AS299" s="243" t="str">
        <f>IF(AS298="","",VLOOKUP(AS298,'シフト記号表（勤務時間帯）'!$C$6:$K$35,9,FALSE))</f>
        <v/>
      </c>
      <c r="AT299" s="244" t="str">
        <f>IF(AT298="","",VLOOKUP(AT298,'シフト記号表（勤務時間帯）'!$C$6:$K$35,9,FALSE))</f>
        <v/>
      </c>
      <c r="AU299" s="242" t="str">
        <f>IF(AU298="","",VLOOKUP(AU298,'シフト記号表（勤務時間帯）'!$C$6:$K$35,9,FALSE))</f>
        <v/>
      </c>
      <c r="AV299" s="243" t="str">
        <f>IF(AV298="","",VLOOKUP(AV298,'シフト記号表（勤務時間帯）'!$C$6:$K$35,9,FALSE))</f>
        <v/>
      </c>
      <c r="AW299" s="243" t="str">
        <f>IF(AW298="","",VLOOKUP(AW298,'シフト記号表（勤務時間帯）'!$C$6:$K$35,9,FALSE))</f>
        <v/>
      </c>
      <c r="AX299" s="529">
        <f>IF($BB$3="４週",SUM(S299:AT299),IF($BB$3="暦月",SUM(S299:AW299),""))</f>
        <v>0</v>
      </c>
      <c r="AY299" s="530"/>
      <c r="AZ299" s="531">
        <f>IF($BB$3="４週",AX299/4,IF($BB$3="暦月",'通所型サービス（100名）'!AX299/('通所型サービス（100名）'!$BB$8/7),""))</f>
        <v>0</v>
      </c>
      <c r="BA299" s="532"/>
      <c r="BB299" s="580"/>
      <c r="BC299" s="481"/>
      <c r="BD299" s="481"/>
      <c r="BE299" s="481"/>
      <c r="BF299" s="482"/>
    </row>
    <row r="300" spans="2:58" ht="20.25" customHeight="1">
      <c r="B300" s="459"/>
      <c r="C300" s="546"/>
      <c r="D300" s="547"/>
      <c r="E300" s="548"/>
      <c r="F300" s="295">
        <f>C298</f>
        <v>0</v>
      </c>
      <c r="G300" s="550"/>
      <c r="H300" s="474"/>
      <c r="I300" s="475"/>
      <c r="J300" s="475"/>
      <c r="K300" s="476"/>
      <c r="L300" s="555"/>
      <c r="M300" s="556"/>
      <c r="N300" s="556"/>
      <c r="O300" s="557"/>
      <c r="P300" s="533" t="s">
        <v>139</v>
      </c>
      <c r="Q300" s="534"/>
      <c r="R300" s="535"/>
      <c r="S300" s="246" t="str">
        <f>IF(S298="","",VLOOKUP(S298,'シフト記号表（勤務時間帯）'!$C$6:$U$35,19,FALSE))</f>
        <v/>
      </c>
      <c r="T300" s="247" t="str">
        <f>IF(T298="","",VLOOKUP(T298,'シフト記号表（勤務時間帯）'!$C$6:$U$35,19,FALSE))</f>
        <v/>
      </c>
      <c r="U300" s="247" t="str">
        <f>IF(U298="","",VLOOKUP(U298,'シフト記号表（勤務時間帯）'!$C$6:$U$35,19,FALSE))</f>
        <v/>
      </c>
      <c r="V300" s="247" t="str">
        <f>IF(V298="","",VLOOKUP(V298,'シフト記号表（勤務時間帯）'!$C$6:$U$35,19,FALSE))</f>
        <v/>
      </c>
      <c r="W300" s="247" t="str">
        <f>IF(W298="","",VLOOKUP(W298,'シフト記号表（勤務時間帯）'!$C$6:$U$35,19,FALSE))</f>
        <v/>
      </c>
      <c r="X300" s="247" t="str">
        <f>IF(X298="","",VLOOKUP(X298,'シフト記号表（勤務時間帯）'!$C$6:$U$35,19,FALSE))</f>
        <v/>
      </c>
      <c r="Y300" s="248" t="str">
        <f>IF(Y298="","",VLOOKUP(Y298,'シフト記号表（勤務時間帯）'!$C$6:$U$35,19,FALSE))</f>
        <v/>
      </c>
      <c r="Z300" s="246" t="str">
        <f>IF(Z298="","",VLOOKUP(Z298,'シフト記号表（勤務時間帯）'!$C$6:$U$35,19,FALSE))</f>
        <v/>
      </c>
      <c r="AA300" s="247" t="str">
        <f>IF(AA298="","",VLOOKUP(AA298,'シフト記号表（勤務時間帯）'!$C$6:$U$35,19,FALSE))</f>
        <v/>
      </c>
      <c r="AB300" s="247" t="str">
        <f>IF(AB298="","",VLOOKUP(AB298,'シフト記号表（勤務時間帯）'!$C$6:$U$35,19,FALSE))</f>
        <v/>
      </c>
      <c r="AC300" s="247" t="str">
        <f>IF(AC298="","",VLOOKUP(AC298,'シフト記号表（勤務時間帯）'!$C$6:$U$35,19,FALSE))</f>
        <v/>
      </c>
      <c r="AD300" s="247" t="str">
        <f>IF(AD298="","",VLOOKUP(AD298,'シフト記号表（勤務時間帯）'!$C$6:$U$35,19,FALSE))</f>
        <v/>
      </c>
      <c r="AE300" s="247" t="str">
        <f>IF(AE298="","",VLOOKUP(AE298,'シフト記号表（勤務時間帯）'!$C$6:$U$35,19,FALSE))</f>
        <v/>
      </c>
      <c r="AF300" s="248" t="str">
        <f>IF(AF298="","",VLOOKUP(AF298,'シフト記号表（勤務時間帯）'!$C$6:$U$35,19,FALSE))</f>
        <v/>
      </c>
      <c r="AG300" s="246" t="str">
        <f>IF(AG298="","",VLOOKUP(AG298,'シフト記号表（勤務時間帯）'!$C$6:$U$35,19,FALSE))</f>
        <v/>
      </c>
      <c r="AH300" s="247" t="str">
        <f>IF(AH298="","",VLOOKUP(AH298,'シフト記号表（勤務時間帯）'!$C$6:$U$35,19,FALSE))</f>
        <v/>
      </c>
      <c r="AI300" s="247" t="str">
        <f>IF(AI298="","",VLOOKUP(AI298,'シフト記号表（勤務時間帯）'!$C$6:$U$35,19,FALSE))</f>
        <v/>
      </c>
      <c r="AJ300" s="247" t="str">
        <f>IF(AJ298="","",VLOOKUP(AJ298,'シフト記号表（勤務時間帯）'!$C$6:$U$35,19,FALSE))</f>
        <v/>
      </c>
      <c r="AK300" s="247" t="str">
        <f>IF(AK298="","",VLOOKUP(AK298,'シフト記号表（勤務時間帯）'!$C$6:$U$35,19,FALSE))</f>
        <v/>
      </c>
      <c r="AL300" s="247" t="str">
        <f>IF(AL298="","",VLOOKUP(AL298,'シフト記号表（勤務時間帯）'!$C$6:$U$35,19,FALSE))</f>
        <v/>
      </c>
      <c r="AM300" s="248" t="str">
        <f>IF(AM298="","",VLOOKUP(AM298,'シフト記号表（勤務時間帯）'!$C$6:$U$35,19,FALSE))</f>
        <v/>
      </c>
      <c r="AN300" s="246" t="str">
        <f>IF(AN298="","",VLOOKUP(AN298,'シフト記号表（勤務時間帯）'!$C$6:$U$35,19,FALSE))</f>
        <v/>
      </c>
      <c r="AO300" s="247" t="str">
        <f>IF(AO298="","",VLOOKUP(AO298,'シフト記号表（勤務時間帯）'!$C$6:$U$35,19,FALSE))</f>
        <v/>
      </c>
      <c r="AP300" s="247" t="str">
        <f>IF(AP298="","",VLOOKUP(AP298,'シフト記号表（勤務時間帯）'!$C$6:$U$35,19,FALSE))</f>
        <v/>
      </c>
      <c r="AQ300" s="247" t="str">
        <f>IF(AQ298="","",VLOOKUP(AQ298,'シフト記号表（勤務時間帯）'!$C$6:$U$35,19,FALSE))</f>
        <v/>
      </c>
      <c r="AR300" s="247" t="str">
        <f>IF(AR298="","",VLOOKUP(AR298,'シフト記号表（勤務時間帯）'!$C$6:$U$35,19,FALSE))</f>
        <v/>
      </c>
      <c r="AS300" s="247" t="str">
        <f>IF(AS298="","",VLOOKUP(AS298,'シフト記号表（勤務時間帯）'!$C$6:$U$35,19,FALSE))</f>
        <v/>
      </c>
      <c r="AT300" s="248" t="str">
        <f>IF(AT298="","",VLOOKUP(AT298,'シフト記号表（勤務時間帯）'!$C$6:$U$35,19,FALSE))</f>
        <v/>
      </c>
      <c r="AU300" s="246" t="str">
        <f>IF(AU298="","",VLOOKUP(AU298,'シフト記号表（勤務時間帯）'!$C$6:$U$35,19,FALSE))</f>
        <v/>
      </c>
      <c r="AV300" s="247" t="str">
        <f>IF(AV298="","",VLOOKUP(AV298,'シフト記号表（勤務時間帯）'!$C$6:$U$35,19,FALSE))</f>
        <v/>
      </c>
      <c r="AW300" s="247" t="str">
        <f>IF(AW298="","",VLOOKUP(AW298,'シフト記号表（勤務時間帯）'!$C$6:$U$35,19,FALSE))</f>
        <v/>
      </c>
      <c r="AX300" s="536">
        <f>IF($BB$3="４週",SUM(S300:AT300),IF($BB$3="暦月",SUM(S300:AW300),""))</f>
        <v>0</v>
      </c>
      <c r="AY300" s="537"/>
      <c r="AZ300" s="538">
        <f>IF($BB$3="４週",AX300/4,IF($BB$3="暦月",'通所型サービス（100名）'!AX300/('通所型サービス（100名）'!$BB$8/7),""))</f>
        <v>0</v>
      </c>
      <c r="BA300" s="539"/>
      <c r="BB300" s="581"/>
      <c r="BC300" s="556"/>
      <c r="BD300" s="556"/>
      <c r="BE300" s="556"/>
      <c r="BF300" s="557"/>
    </row>
    <row r="301" spans="2:58" ht="20.25" customHeight="1">
      <c r="B301" s="459">
        <f>B298+1</f>
        <v>94</v>
      </c>
      <c r="C301" s="540"/>
      <c r="D301" s="541"/>
      <c r="E301" s="542"/>
      <c r="F301" s="249"/>
      <c r="G301" s="549"/>
      <c r="H301" s="551"/>
      <c r="I301" s="475"/>
      <c r="J301" s="475"/>
      <c r="K301" s="476"/>
      <c r="L301" s="552"/>
      <c r="M301" s="553"/>
      <c r="N301" s="553"/>
      <c r="O301" s="554"/>
      <c r="P301" s="558" t="s">
        <v>137</v>
      </c>
      <c r="Q301" s="559"/>
      <c r="R301" s="560"/>
      <c r="S301" s="292"/>
      <c r="T301" s="293"/>
      <c r="U301" s="293"/>
      <c r="V301" s="293"/>
      <c r="W301" s="293"/>
      <c r="X301" s="293"/>
      <c r="Y301" s="294"/>
      <c r="Z301" s="292"/>
      <c r="AA301" s="293"/>
      <c r="AB301" s="293"/>
      <c r="AC301" s="293"/>
      <c r="AD301" s="293"/>
      <c r="AE301" s="293"/>
      <c r="AF301" s="294"/>
      <c r="AG301" s="292"/>
      <c r="AH301" s="293"/>
      <c r="AI301" s="293"/>
      <c r="AJ301" s="293"/>
      <c r="AK301" s="293"/>
      <c r="AL301" s="293"/>
      <c r="AM301" s="294"/>
      <c r="AN301" s="292"/>
      <c r="AO301" s="293"/>
      <c r="AP301" s="293"/>
      <c r="AQ301" s="293"/>
      <c r="AR301" s="293"/>
      <c r="AS301" s="293"/>
      <c r="AT301" s="294"/>
      <c r="AU301" s="292"/>
      <c r="AV301" s="293"/>
      <c r="AW301" s="293"/>
      <c r="AX301" s="624"/>
      <c r="AY301" s="625"/>
      <c r="AZ301" s="626"/>
      <c r="BA301" s="627"/>
      <c r="BB301" s="579"/>
      <c r="BC301" s="553"/>
      <c r="BD301" s="553"/>
      <c r="BE301" s="553"/>
      <c r="BF301" s="554"/>
    </row>
    <row r="302" spans="2:58" ht="20.25" customHeight="1">
      <c r="B302" s="459"/>
      <c r="C302" s="543"/>
      <c r="D302" s="544"/>
      <c r="E302" s="545"/>
      <c r="F302" s="241"/>
      <c r="G302" s="470"/>
      <c r="H302" s="474"/>
      <c r="I302" s="475"/>
      <c r="J302" s="475"/>
      <c r="K302" s="476"/>
      <c r="L302" s="480"/>
      <c r="M302" s="481"/>
      <c r="N302" s="481"/>
      <c r="O302" s="482"/>
      <c r="P302" s="526" t="s">
        <v>138</v>
      </c>
      <c r="Q302" s="527"/>
      <c r="R302" s="528"/>
      <c r="S302" s="242" t="str">
        <f>IF(S301="","",VLOOKUP(S301,'シフト記号表（勤務時間帯）'!$C$6:$K$35,9,FALSE))</f>
        <v/>
      </c>
      <c r="T302" s="243" t="str">
        <f>IF(T301="","",VLOOKUP(T301,'シフト記号表（勤務時間帯）'!$C$6:$K$35,9,FALSE))</f>
        <v/>
      </c>
      <c r="U302" s="243" t="str">
        <f>IF(U301="","",VLOOKUP(U301,'シフト記号表（勤務時間帯）'!$C$6:$K$35,9,FALSE))</f>
        <v/>
      </c>
      <c r="V302" s="243" t="str">
        <f>IF(V301="","",VLOOKUP(V301,'シフト記号表（勤務時間帯）'!$C$6:$K$35,9,FALSE))</f>
        <v/>
      </c>
      <c r="W302" s="243" t="str">
        <f>IF(W301="","",VLOOKUP(W301,'シフト記号表（勤務時間帯）'!$C$6:$K$35,9,FALSE))</f>
        <v/>
      </c>
      <c r="X302" s="243" t="str">
        <f>IF(X301="","",VLOOKUP(X301,'シフト記号表（勤務時間帯）'!$C$6:$K$35,9,FALSE))</f>
        <v/>
      </c>
      <c r="Y302" s="244" t="str">
        <f>IF(Y301="","",VLOOKUP(Y301,'シフト記号表（勤務時間帯）'!$C$6:$K$35,9,FALSE))</f>
        <v/>
      </c>
      <c r="Z302" s="242" t="str">
        <f>IF(Z301="","",VLOOKUP(Z301,'シフト記号表（勤務時間帯）'!$C$6:$K$35,9,FALSE))</f>
        <v/>
      </c>
      <c r="AA302" s="243" t="str">
        <f>IF(AA301="","",VLOOKUP(AA301,'シフト記号表（勤務時間帯）'!$C$6:$K$35,9,FALSE))</f>
        <v/>
      </c>
      <c r="AB302" s="243" t="str">
        <f>IF(AB301="","",VLOOKUP(AB301,'シフト記号表（勤務時間帯）'!$C$6:$K$35,9,FALSE))</f>
        <v/>
      </c>
      <c r="AC302" s="243" t="str">
        <f>IF(AC301="","",VLOOKUP(AC301,'シフト記号表（勤務時間帯）'!$C$6:$K$35,9,FALSE))</f>
        <v/>
      </c>
      <c r="AD302" s="243" t="str">
        <f>IF(AD301="","",VLOOKUP(AD301,'シフト記号表（勤務時間帯）'!$C$6:$K$35,9,FALSE))</f>
        <v/>
      </c>
      <c r="AE302" s="243" t="str">
        <f>IF(AE301="","",VLOOKUP(AE301,'シフト記号表（勤務時間帯）'!$C$6:$K$35,9,FALSE))</f>
        <v/>
      </c>
      <c r="AF302" s="244" t="str">
        <f>IF(AF301="","",VLOOKUP(AF301,'シフト記号表（勤務時間帯）'!$C$6:$K$35,9,FALSE))</f>
        <v/>
      </c>
      <c r="AG302" s="242" t="str">
        <f>IF(AG301="","",VLOOKUP(AG301,'シフト記号表（勤務時間帯）'!$C$6:$K$35,9,FALSE))</f>
        <v/>
      </c>
      <c r="AH302" s="243" t="str">
        <f>IF(AH301="","",VLOOKUP(AH301,'シフト記号表（勤務時間帯）'!$C$6:$K$35,9,FALSE))</f>
        <v/>
      </c>
      <c r="AI302" s="243" t="str">
        <f>IF(AI301="","",VLOOKUP(AI301,'シフト記号表（勤務時間帯）'!$C$6:$K$35,9,FALSE))</f>
        <v/>
      </c>
      <c r="AJ302" s="243" t="str">
        <f>IF(AJ301="","",VLOOKUP(AJ301,'シフト記号表（勤務時間帯）'!$C$6:$K$35,9,FALSE))</f>
        <v/>
      </c>
      <c r="AK302" s="243" t="str">
        <f>IF(AK301="","",VLOOKUP(AK301,'シフト記号表（勤務時間帯）'!$C$6:$K$35,9,FALSE))</f>
        <v/>
      </c>
      <c r="AL302" s="243" t="str">
        <f>IF(AL301="","",VLOOKUP(AL301,'シフト記号表（勤務時間帯）'!$C$6:$K$35,9,FALSE))</f>
        <v/>
      </c>
      <c r="AM302" s="244" t="str">
        <f>IF(AM301="","",VLOOKUP(AM301,'シフト記号表（勤務時間帯）'!$C$6:$K$35,9,FALSE))</f>
        <v/>
      </c>
      <c r="AN302" s="242" t="str">
        <f>IF(AN301="","",VLOOKUP(AN301,'シフト記号表（勤務時間帯）'!$C$6:$K$35,9,FALSE))</f>
        <v/>
      </c>
      <c r="AO302" s="243" t="str">
        <f>IF(AO301="","",VLOOKUP(AO301,'シフト記号表（勤務時間帯）'!$C$6:$K$35,9,FALSE))</f>
        <v/>
      </c>
      <c r="AP302" s="243" t="str">
        <f>IF(AP301="","",VLOOKUP(AP301,'シフト記号表（勤務時間帯）'!$C$6:$K$35,9,FALSE))</f>
        <v/>
      </c>
      <c r="AQ302" s="243" t="str">
        <f>IF(AQ301="","",VLOOKUP(AQ301,'シフト記号表（勤務時間帯）'!$C$6:$K$35,9,FALSE))</f>
        <v/>
      </c>
      <c r="AR302" s="243" t="str">
        <f>IF(AR301="","",VLOOKUP(AR301,'シフト記号表（勤務時間帯）'!$C$6:$K$35,9,FALSE))</f>
        <v/>
      </c>
      <c r="AS302" s="243" t="str">
        <f>IF(AS301="","",VLOOKUP(AS301,'シフト記号表（勤務時間帯）'!$C$6:$K$35,9,FALSE))</f>
        <v/>
      </c>
      <c r="AT302" s="244" t="str">
        <f>IF(AT301="","",VLOOKUP(AT301,'シフト記号表（勤務時間帯）'!$C$6:$K$35,9,FALSE))</f>
        <v/>
      </c>
      <c r="AU302" s="242" t="str">
        <f>IF(AU301="","",VLOOKUP(AU301,'シフト記号表（勤務時間帯）'!$C$6:$K$35,9,FALSE))</f>
        <v/>
      </c>
      <c r="AV302" s="243" t="str">
        <f>IF(AV301="","",VLOOKUP(AV301,'シフト記号表（勤務時間帯）'!$C$6:$K$35,9,FALSE))</f>
        <v/>
      </c>
      <c r="AW302" s="243" t="str">
        <f>IF(AW301="","",VLOOKUP(AW301,'シフト記号表（勤務時間帯）'!$C$6:$K$35,9,FALSE))</f>
        <v/>
      </c>
      <c r="AX302" s="529">
        <f>IF($BB$3="４週",SUM(S302:AT302),IF($BB$3="暦月",SUM(S302:AW302),""))</f>
        <v>0</v>
      </c>
      <c r="AY302" s="530"/>
      <c r="AZ302" s="531">
        <f>IF($BB$3="４週",AX302/4,IF($BB$3="暦月",'通所型サービス（100名）'!AX302/('通所型サービス（100名）'!$BB$8/7),""))</f>
        <v>0</v>
      </c>
      <c r="BA302" s="532"/>
      <c r="BB302" s="580"/>
      <c r="BC302" s="481"/>
      <c r="BD302" s="481"/>
      <c r="BE302" s="481"/>
      <c r="BF302" s="482"/>
    </row>
    <row r="303" spans="2:58" ht="20.25" customHeight="1">
      <c r="B303" s="459"/>
      <c r="C303" s="546"/>
      <c r="D303" s="547"/>
      <c r="E303" s="548"/>
      <c r="F303" s="295">
        <f>C301</f>
        <v>0</v>
      </c>
      <c r="G303" s="550"/>
      <c r="H303" s="474"/>
      <c r="I303" s="475"/>
      <c r="J303" s="475"/>
      <c r="K303" s="476"/>
      <c r="L303" s="555"/>
      <c r="M303" s="556"/>
      <c r="N303" s="556"/>
      <c r="O303" s="557"/>
      <c r="P303" s="533" t="s">
        <v>139</v>
      </c>
      <c r="Q303" s="534"/>
      <c r="R303" s="535"/>
      <c r="S303" s="246" t="str">
        <f>IF(S301="","",VLOOKUP(S301,'シフト記号表（勤務時間帯）'!$C$6:$U$35,19,FALSE))</f>
        <v/>
      </c>
      <c r="T303" s="247" t="str">
        <f>IF(T301="","",VLOOKUP(T301,'シフト記号表（勤務時間帯）'!$C$6:$U$35,19,FALSE))</f>
        <v/>
      </c>
      <c r="U303" s="247" t="str">
        <f>IF(U301="","",VLOOKUP(U301,'シフト記号表（勤務時間帯）'!$C$6:$U$35,19,FALSE))</f>
        <v/>
      </c>
      <c r="V303" s="247" t="str">
        <f>IF(V301="","",VLOOKUP(V301,'シフト記号表（勤務時間帯）'!$C$6:$U$35,19,FALSE))</f>
        <v/>
      </c>
      <c r="W303" s="247" t="str">
        <f>IF(W301="","",VLOOKUP(W301,'シフト記号表（勤務時間帯）'!$C$6:$U$35,19,FALSE))</f>
        <v/>
      </c>
      <c r="X303" s="247" t="str">
        <f>IF(X301="","",VLOOKUP(X301,'シフト記号表（勤務時間帯）'!$C$6:$U$35,19,FALSE))</f>
        <v/>
      </c>
      <c r="Y303" s="248" t="str">
        <f>IF(Y301="","",VLOOKUP(Y301,'シフト記号表（勤務時間帯）'!$C$6:$U$35,19,FALSE))</f>
        <v/>
      </c>
      <c r="Z303" s="246" t="str">
        <f>IF(Z301="","",VLOOKUP(Z301,'シフト記号表（勤務時間帯）'!$C$6:$U$35,19,FALSE))</f>
        <v/>
      </c>
      <c r="AA303" s="247" t="str">
        <f>IF(AA301="","",VLOOKUP(AA301,'シフト記号表（勤務時間帯）'!$C$6:$U$35,19,FALSE))</f>
        <v/>
      </c>
      <c r="AB303" s="247" t="str">
        <f>IF(AB301="","",VLOOKUP(AB301,'シフト記号表（勤務時間帯）'!$C$6:$U$35,19,FALSE))</f>
        <v/>
      </c>
      <c r="AC303" s="247" t="str">
        <f>IF(AC301="","",VLOOKUP(AC301,'シフト記号表（勤務時間帯）'!$C$6:$U$35,19,FALSE))</f>
        <v/>
      </c>
      <c r="AD303" s="247" t="str">
        <f>IF(AD301="","",VLOOKUP(AD301,'シフト記号表（勤務時間帯）'!$C$6:$U$35,19,FALSE))</f>
        <v/>
      </c>
      <c r="AE303" s="247" t="str">
        <f>IF(AE301="","",VLOOKUP(AE301,'シフト記号表（勤務時間帯）'!$C$6:$U$35,19,FALSE))</f>
        <v/>
      </c>
      <c r="AF303" s="248" t="str">
        <f>IF(AF301="","",VLOOKUP(AF301,'シフト記号表（勤務時間帯）'!$C$6:$U$35,19,FALSE))</f>
        <v/>
      </c>
      <c r="AG303" s="246" t="str">
        <f>IF(AG301="","",VLOOKUP(AG301,'シフト記号表（勤務時間帯）'!$C$6:$U$35,19,FALSE))</f>
        <v/>
      </c>
      <c r="AH303" s="247" t="str">
        <f>IF(AH301="","",VLOOKUP(AH301,'シフト記号表（勤務時間帯）'!$C$6:$U$35,19,FALSE))</f>
        <v/>
      </c>
      <c r="AI303" s="247" t="str">
        <f>IF(AI301="","",VLOOKUP(AI301,'シフト記号表（勤務時間帯）'!$C$6:$U$35,19,FALSE))</f>
        <v/>
      </c>
      <c r="AJ303" s="247" t="str">
        <f>IF(AJ301="","",VLOOKUP(AJ301,'シフト記号表（勤務時間帯）'!$C$6:$U$35,19,FALSE))</f>
        <v/>
      </c>
      <c r="AK303" s="247" t="str">
        <f>IF(AK301="","",VLOOKUP(AK301,'シフト記号表（勤務時間帯）'!$C$6:$U$35,19,FALSE))</f>
        <v/>
      </c>
      <c r="AL303" s="247" t="str">
        <f>IF(AL301="","",VLOOKUP(AL301,'シフト記号表（勤務時間帯）'!$C$6:$U$35,19,FALSE))</f>
        <v/>
      </c>
      <c r="AM303" s="248" t="str">
        <f>IF(AM301="","",VLOOKUP(AM301,'シフト記号表（勤務時間帯）'!$C$6:$U$35,19,FALSE))</f>
        <v/>
      </c>
      <c r="AN303" s="246" t="str">
        <f>IF(AN301="","",VLOOKUP(AN301,'シフト記号表（勤務時間帯）'!$C$6:$U$35,19,FALSE))</f>
        <v/>
      </c>
      <c r="AO303" s="247" t="str">
        <f>IF(AO301="","",VLOOKUP(AO301,'シフト記号表（勤務時間帯）'!$C$6:$U$35,19,FALSE))</f>
        <v/>
      </c>
      <c r="AP303" s="247" t="str">
        <f>IF(AP301="","",VLOOKUP(AP301,'シフト記号表（勤務時間帯）'!$C$6:$U$35,19,FALSE))</f>
        <v/>
      </c>
      <c r="AQ303" s="247" t="str">
        <f>IF(AQ301="","",VLOOKUP(AQ301,'シフト記号表（勤務時間帯）'!$C$6:$U$35,19,FALSE))</f>
        <v/>
      </c>
      <c r="AR303" s="247" t="str">
        <f>IF(AR301="","",VLOOKUP(AR301,'シフト記号表（勤務時間帯）'!$C$6:$U$35,19,FALSE))</f>
        <v/>
      </c>
      <c r="AS303" s="247" t="str">
        <f>IF(AS301="","",VLOOKUP(AS301,'シフト記号表（勤務時間帯）'!$C$6:$U$35,19,FALSE))</f>
        <v/>
      </c>
      <c r="AT303" s="248" t="str">
        <f>IF(AT301="","",VLOOKUP(AT301,'シフト記号表（勤務時間帯）'!$C$6:$U$35,19,FALSE))</f>
        <v/>
      </c>
      <c r="AU303" s="246" t="str">
        <f>IF(AU301="","",VLOOKUP(AU301,'シフト記号表（勤務時間帯）'!$C$6:$U$35,19,FALSE))</f>
        <v/>
      </c>
      <c r="AV303" s="247" t="str">
        <f>IF(AV301="","",VLOOKUP(AV301,'シフト記号表（勤務時間帯）'!$C$6:$U$35,19,FALSE))</f>
        <v/>
      </c>
      <c r="AW303" s="247" t="str">
        <f>IF(AW301="","",VLOOKUP(AW301,'シフト記号表（勤務時間帯）'!$C$6:$U$35,19,FALSE))</f>
        <v/>
      </c>
      <c r="AX303" s="536">
        <f>IF($BB$3="４週",SUM(S303:AT303),IF($BB$3="暦月",SUM(S303:AW303),""))</f>
        <v>0</v>
      </c>
      <c r="AY303" s="537"/>
      <c r="AZ303" s="538">
        <f>IF($BB$3="４週",AX303/4,IF($BB$3="暦月",'通所型サービス（100名）'!AX303/('通所型サービス（100名）'!$BB$8/7),""))</f>
        <v>0</v>
      </c>
      <c r="BA303" s="539"/>
      <c r="BB303" s="581"/>
      <c r="BC303" s="556"/>
      <c r="BD303" s="556"/>
      <c r="BE303" s="556"/>
      <c r="BF303" s="557"/>
    </row>
    <row r="304" spans="2:58" ht="20.25" customHeight="1">
      <c r="B304" s="459">
        <f>B301+1</f>
        <v>95</v>
      </c>
      <c r="C304" s="540"/>
      <c r="D304" s="541"/>
      <c r="E304" s="542"/>
      <c r="F304" s="249"/>
      <c r="G304" s="549"/>
      <c r="H304" s="551"/>
      <c r="I304" s="475"/>
      <c r="J304" s="475"/>
      <c r="K304" s="476"/>
      <c r="L304" s="552"/>
      <c r="M304" s="553"/>
      <c r="N304" s="553"/>
      <c r="O304" s="554"/>
      <c r="P304" s="558" t="s">
        <v>137</v>
      </c>
      <c r="Q304" s="559"/>
      <c r="R304" s="560"/>
      <c r="S304" s="292"/>
      <c r="T304" s="293"/>
      <c r="U304" s="293"/>
      <c r="V304" s="293"/>
      <c r="W304" s="293"/>
      <c r="X304" s="293"/>
      <c r="Y304" s="294"/>
      <c r="Z304" s="292"/>
      <c r="AA304" s="293"/>
      <c r="AB304" s="293"/>
      <c r="AC304" s="293"/>
      <c r="AD304" s="293"/>
      <c r="AE304" s="293"/>
      <c r="AF304" s="294"/>
      <c r="AG304" s="292"/>
      <c r="AH304" s="293"/>
      <c r="AI304" s="293"/>
      <c r="AJ304" s="293"/>
      <c r="AK304" s="293"/>
      <c r="AL304" s="293"/>
      <c r="AM304" s="294"/>
      <c r="AN304" s="292"/>
      <c r="AO304" s="293"/>
      <c r="AP304" s="293"/>
      <c r="AQ304" s="293"/>
      <c r="AR304" s="293"/>
      <c r="AS304" s="293"/>
      <c r="AT304" s="294"/>
      <c r="AU304" s="292"/>
      <c r="AV304" s="293"/>
      <c r="AW304" s="293"/>
      <c r="AX304" s="624"/>
      <c r="AY304" s="625"/>
      <c r="AZ304" s="626"/>
      <c r="BA304" s="627"/>
      <c r="BB304" s="579"/>
      <c r="BC304" s="553"/>
      <c r="BD304" s="553"/>
      <c r="BE304" s="553"/>
      <c r="BF304" s="554"/>
    </row>
    <row r="305" spans="2:58" ht="20.25" customHeight="1">
      <c r="B305" s="459"/>
      <c r="C305" s="543"/>
      <c r="D305" s="544"/>
      <c r="E305" s="545"/>
      <c r="F305" s="241"/>
      <c r="G305" s="470"/>
      <c r="H305" s="474"/>
      <c r="I305" s="475"/>
      <c r="J305" s="475"/>
      <c r="K305" s="476"/>
      <c r="L305" s="480"/>
      <c r="M305" s="481"/>
      <c r="N305" s="481"/>
      <c r="O305" s="482"/>
      <c r="P305" s="526" t="s">
        <v>138</v>
      </c>
      <c r="Q305" s="527"/>
      <c r="R305" s="528"/>
      <c r="S305" s="242" t="str">
        <f>IF(S304="","",VLOOKUP(S304,'シフト記号表（勤務時間帯）'!$C$6:$K$35,9,FALSE))</f>
        <v/>
      </c>
      <c r="T305" s="243" t="str">
        <f>IF(T304="","",VLOOKUP(T304,'シフト記号表（勤務時間帯）'!$C$6:$K$35,9,FALSE))</f>
        <v/>
      </c>
      <c r="U305" s="243" t="str">
        <f>IF(U304="","",VLOOKUP(U304,'シフト記号表（勤務時間帯）'!$C$6:$K$35,9,FALSE))</f>
        <v/>
      </c>
      <c r="V305" s="243" t="str">
        <f>IF(V304="","",VLOOKUP(V304,'シフト記号表（勤務時間帯）'!$C$6:$K$35,9,FALSE))</f>
        <v/>
      </c>
      <c r="W305" s="243" t="str">
        <f>IF(W304="","",VLOOKUP(W304,'シフト記号表（勤務時間帯）'!$C$6:$K$35,9,FALSE))</f>
        <v/>
      </c>
      <c r="X305" s="243" t="str">
        <f>IF(X304="","",VLOOKUP(X304,'シフト記号表（勤務時間帯）'!$C$6:$K$35,9,FALSE))</f>
        <v/>
      </c>
      <c r="Y305" s="244" t="str">
        <f>IF(Y304="","",VLOOKUP(Y304,'シフト記号表（勤務時間帯）'!$C$6:$K$35,9,FALSE))</f>
        <v/>
      </c>
      <c r="Z305" s="242" t="str">
        <f>IF(Z304="","",VLOOKUP(Z304,'シフト記号表（勤務時間帯）'!$C$6:$K$35,9,FALSE))</f>
        <v/>
      </c>
      <c r="AA305" s="243" t="str">
        <f>IF(AA304="","",VLOOKUP(AA304,'シフト記号表（勤務時間帯）'!$C$6:$K$35,9,FALSE))</f>
        <v/>
      </c>
      <c r="AB305" s="243" t="str">
        <f>IF(AB304="","",VLOOKUP(AB304,'シフト記号表（勤務時間帯）'!$C$6:$K$35,9,FALSE))</f>
        <v/>
      </c>
      <c r="AC305" s="243" t="str">
        <f>IF(AC304="","",VLOOKUP(AC304,'シフト記号表（勤務時間帯）'!$C$6:$K$35,9,FALSE))</f>
        <v/>
      </c>
      <c r="AD305" s="243" t="str">
        <f>IF(AD304="","",VLOOKUP(AD304,'シフト記号表（勤務時間帯）'!$C$6:$K$35,9,FALSE))</f>
        <v/>
      </c>
      <c r="AE305" s="243" t="str">
        <f>IF(AE304="","",VLOOKUP(AE304,'シフト記号表（勤務時間帯）'!$C$6:$K$35,9,FALSE))</f>
        <v/>
      </c>
      <c r="AF305" s="244" t="str">
        <f>IF(AF304="","",VLOOKUP(AF304,'シフト記号表（勤務時間帯）'!$C$6:$K$35,9,FALSE))</f>
        <v/>
      </c>
      <c r="AG305" s="242" t="str">
        <f>IF(AG304="","",VLOOKUP(AG304,'シフト記号表（勤務時間帯）'!$C$6:$K$35,9,FALSE))</f>
        <v/>
      </c>
      <c r="AH305" s="243" t="str">
        <f>IF(AH304="","",VLOOKUP(AH304,'シフト記号表（勤務時間帯）'!$C$6:$K$35,9,FALSE))</f>
        <v/>
      </c>
      <c r="AI305" s="243" t="str">
        <f>IF(AI304="","",VLOOKUP(AI304,'シフト記号表（勤務時間帯）'!$C$6:$K$35,9,FALSE))</f>
        <v/>
      </c>
      <c r="AJ305" s="243" t="str">
        <f>IF(AJ304="","",VLOOKUP(AJ304,'シフト記号表（勤務時間帯）'!$C$6:$K$35,9,FALSE))</f>
        <v/>
      </c>
      <c r="AK305" s="243" t="str">
        <f>IF(AK304="","",VLOOKUP(AK304,'シフト記号表（勤務時間帯）'!$C$6:$K$35,9,FALSE))</f>
        <v/>
      </c>
      <c r="AL305" s="243" t="str">
        <f>IF(AL304="","",VLOOKUP(AL304,'シフト記号表（勤務時間帯）'!$C$6:$K$35,9,FALSE))</f>
        <v/>
      </c>
      <c r="AM305" s="244" t="str">
        <f>IF(AM304="","",VLOOKUP(AM304,'シフト記号表（勤務時間帯）'!$C$6:$K$35,9,FALSE))</f>
        <v/>
      </c>
      <c r="AN305" s="242" t="str">
        <f>IF(AN304="","",VLOOKUP(AN304,'シフト記号表（勤務時間帯）'!$C$6:$K$35,9,FALSE))</f>
        <v/>
      </c>
      <c r="AO305" s="243" t="str">
        <f>IF(AO304="","",VLOOKUP(AO304,'シフト記号表（勤務時間帯）'!$C$6:$K$35,9,FALSE))</f>
        <v/>
      </c>
      <c r="AP305" s="243" t="str">
        <f>IF(AP304="","",VLOOKUP(AP304,'シフト記号表（勤務時間帯）'!$C$6:$K$35,9,FALSE))</f>
        <v/>
      </c>
      <c r="AQ305" s="243" t="str">
        <f>IF(AQ304="","",VLOOKUP(AQ304,'シフト記号表（勤務時間帯）'!$C$6:$K$35,9,FALSE))</f>
        <v/>
      </c>
      <c r="AR305" s="243" t="str">
        <f>IF(AR304="","",VLOOKUP(AR304,'シフト記号表（勤務時間帯）'!$C$6:$K$35,9,FALSE))</f>
        <v/>
      </c>
      <c r="AS305" s="243" t="str">
        <f>IF(AS304="","",VLOOKUP(AS304,'シフト記号表（勤務時間帯）'!$C$6:$K$35,9,FALSE))</f>
        <v/>
      </c>
      <c r="AT305" s="244" t="str">
        <f>IF(AT304="","",VLOOKUP(AT304,'シフト記号表（勤務時間帯）'!$C$6:$K$35,9,FALSE))</f>
        <v/>
      </c>
      <c r="AU305" s="242" t="str">
        <f>IF(AU304="","",VLOOKUP(AU304,'シフト記号表（勤務時間帯）'!$C$6:$K$35,9,FALSE))</f>
        <v/>
      </c>
      <c r="AV305" s="243" t="str">
        <f>IF(AV304="","",VLOOKUP(AV304,'シフト記号表（勤務時間帯）'!$C$6:$K$35,9,FALSE))</f>
        <v/>
      </c>
      <c r="AW305" s="243" t="str">
        <f>IF(AW304="","",VLOOKUP(AW304,'シフト記号表（勤務時間帯）'!$C$6:$K$35,9,FALSE))</f>
        <v/>
      </c>
      <c r="AX305" s="529">
        <f>IF($BB$3="４週",SUM(S305:AT305),IF($BB$3="暦月",SUM(S305:AW305),""))</f>
        <v>0</v>
      </c>
      <c r="AY305" s="530"/>
      <c r="AZ305" s="531">
        <f>IF($BB$3="４週",AX305/4,IF($BB$3="暦月",'通所型サービス（100名）'!AX305/('通所型サービス（100名）'!$BB$8/7),""))</f>
        <v>0</v>
      </c>
      <c r="BA305" s="532"/>
      <c r="BB305" s="580"/>
      <c r="BC305" s="481"/>
      <c r="BD305" s="481"/>
      <c r="BE305" s="481"/>
      <c r="BF305" s="482"/>
    </row>
    <row r="306" spans="2:58" ht="20.25" customHeight="1">
      <c r="B306" s="459"/>
      <c r="C306" s="546"/>
      <c r="D306" s="547"/>
      <c r="E306" s="548"/>
      <c r="F306" s="295">
        <f>C304</f>
        <v>0</v>
      </c>
      <c r="G306" s="550"/>
      <c r="H306" s="474"/>
      <c r="I306" s="475"/>
      <c r="J306" s="475"/>
      <c r="K306" s="476"/>
      <c r="L306" s="555"/>
      <c r="M306" s="556"/>
      <c r="N306" s="556"/>
      <c r="O306" s="557"/>
      <c r="P306" s="533" t="s">
        <v>139</v>
      </c>
      <c r="Q306" s="534"/>
      <c r="R306" s="535"/>
      <c r="S306" s="246" t="str">
        <f>IF(S304="","",VLOOKUP(S304,'シフト記号表（勤務時間帯）'!$C$6:$U$35,19,FALSE))</f>
        <v/>
      </c>
      <c r="T306" s="247" t="str">
        <f>IF(T304="","",VLOOKUP(T304,'シフト記号表（勤務時間帯）'!$C$6:$U$35,19,FALSE))</f>
        <v/>
      </c>
      <c r="U306" s="247" t="str">
        <f>IF(U304="","",VLOOKUP(U304,'シフト記号表（勤務時間帯）'!$C$6:$U$35,19,FALSE))</f>
        <v/>
      </c>
      <c r="V306" s="247" t="str">
        <f>IF(V304="","",VLOOKUP(V304,'シフト記号表（勤務時間帯）'!$C$6:$U$35,19,FALSE))</f>
        <v/>
      </c>
      <c r="W306" s="247" t="str">
        <f>IF(W304="","",VLOOKUP(W304,'シフト記号表（勤務時間帯）'!$C$6:$U$35,19,FALSE))</f>
        <v/>
      </c>
      <c r="X306" s="247" t="str">
        <f>IF(X304="","",VLOOKUP(X304,'シフト記号表（勤務時間帯）'!$C$6:$U$35,19,FALSE))</f>
        <v/>
      </c>
      <c r="Y306" s="248" t="str">
        <f>IF(Y304="","",VLOOKUP(Y304,'シフト記号表（勤務時間帯）'!$C$6:$U$35,19,FALSE))</f>
        <v/>
      </c>
      <c r="Z306" s="246" t="str">
        <f>IF(Z304="","",VLOOKUP(Z304,'シフト記号表（勤務時間帯）'!$C$6:$U$35,19,FALSE))</f>
        <v/>
      </c>
      <c r="AA306" s="247" t="str">
        <f>IF(AA304="","",VLOOKUP(AA304,'シフト記号表（勤務時間帯）'!$C$6:$U$35,19,FALSE))</f>
        <v/>
      </c>
      <c r="AB306" s="247" t="str">
        <f>IF(AB304="","",VLOOKUP(AB304,'シフト記号表（勤務時間帯）'!$C$6:$U$35,19,FALSE))</f>
        <v/>
      </c>
      <c r="AC306" s="247" t="str">
        <f>IF(AC304="","",VLOOKUP(AC304,'シフト記号表（勤務時間帯）'!$C$6:$U$35,19,FALSE))</f>
        <v/>
      </c>
      <c r="AD306" s="247" t="str">
        <f>IF(AD304="","",VLOOKUP(AD304,'シフト記号表（勤務時間帯）'!$C$6:$U$35,19,FALSE))</f>
        <v/>
      </c>
      <c r="AE306" s="247" t="str">
        <f>IF(AE304="","",VLOOKUP(AE304,'シフト記号表（勤務時間帯）'!$C$6:$U$35,19,FALSE))</f>
        <v/>
      </c>
      <c r="AF306" s="248" t="str">
        <f>IF(AF304="","",VLOOKUP(AF304,'シフト記号表（勤務時間帯）'!$C$6:$U$35,19,FALSE))</f>
        <v/>
      </c>
      <c r="AG306" s="246" t="str">
        <f>IF(AG304="","",VLOOKUP(AG304,'シフト記号表（勤務時間帯）'!$C$6:$U$35,19,FALSE))</f>
        <v/>
      </c>
      <c r="AH306" s="247" t="str">
        <f>IF(AH304="","",VLOOKUP(AH304,'シフト記号表（勤務時間帯）'!$C$6:$U$35,19,FALSE))</f>
        <v/>
      </c>
      <c r="AI306" s="247" t="str">
        <f>IF(AI304="","",VLOOKUP(AI304,'シフト記号表（勤務時間帯）'!$C$6:$U$35,19,FALSE))</f>
        <v/>
      </c>
      <c r="AJ306" s="247" t="str">
        <f>IF(AJ304="","",VLOOKUP(AJ304,'シフト記号表（勤務時間帯）'!$C$6:$U$35,19,FALSE))</f>
        <v/>
      </c>
      <c r="AK306" s="247" t="str">
        <f>IF(AK304="","",VLOOKUP(AK304,'シフト記号表（勤務時間帯）'!$C$6:$U$35,19,FALSE))</f>
        <v/>
      </c>
      <c r="AL306" s="247" t="str">
        <f>IF(AL304="","",VLOOKUP(AL304,'シフト記号表（勤務時間帯）'!$C$6:$U$35,19,FALSE))</f>
        <v/>
      </c>
      <c r="AM306" s="248" t="str">
        <f>IF(AM304="","",VLOOKUP(AM304,'シフト記号表（勤務時間帯）'!$C$6:$U$35,19,FALSE))</f>
        <v/>
      </c>
      <c r="AN306" s="246" t="str">
        <f>IF(AN304="","",VLOOKUP(AN304,'シフト記号表（勤務時間帯）'!$C$6:$U$35,19,FALSE))</f>
        <v/>
      </c>
      <c r="AO306" s="247" t="str">
        <f>IF(AO304="","",VLOOKUP(AO304,'シフト記号表（勤務時間帯）'!$C$6:$U$35,19,FALSE))</f>
        <v/>
      </c>
      <c r="AP306" s="247" t="str">
        <f>IF(AP304="","",VLOOKUP(AP304,'シフト記号表（勤務時間帯）'!$C$6:$U$35,19,FALSE))</f>
        <v/>
      </c>
      <c r="AQ306" s="247" t="str">
        <f>IF(AQ304="","",VLOOKUP(AQ304,'シフト記号表（勤務時間帯）'!$C$6:$U$35,19,FALSE))</f>
        <v/>
      </c>
      <c r="AR306" s="247" t="str">
        <f>IF(AR304="","",VLOOKUP(AR304,'シフト記号表（勤務時間帯）'!$C$6:$U$35,19,FALSE))</f>
        <v/>
      </c>
      <c r="AS306" s="247" t="str">
        <f>IF(AS304="","",VLOOKUP(AS304,'シフト記号表（勤務時間帯）'!$C$6:$U$35,19,FALSE))</f>
        <v/>
      </c>
      <c r="AT306" s="248" t="str">
        <f>IF(AT304="","",VLOOKUP(AT304,'シフト記号表（勤務時間帯）'!$C$6:$U$35,19,FALSE))</f>
        <v/>
      </c>
      <c r="AU306" s="246" t="str">
        <f>IF(AU304="","",VLOOKUP(AU304,'シフト記号表（勤務時間帯）'!$C$6:$U$35,19,FALSE))</f>
        <v/>
      </c>
      <c r="AV306" s="247" t="str">
        <f>IF(AV304="","",VLOOKUP(AV304,'シフト記号表（勤務時間帯）'!$C$6:$U$35,19,FALSE))</f>
        <v/>
      </c>
      <c r="AW306" s="247" t="str">
        <f>IF(AW304="","",VLOOKUP(AW304,'シフト記号表（勤務時間帯）'!$C$6:$U$35,19,FALSE))</f>
        <v/>
      </c>
      <c r="AX306" s="536">
        <f>IF($BB$3="４週",SUM(S306:AT306),IF($BB$3="暦月",SUM(S306:AW306),""))</f>
        <v>0</v>
      </c>
      <c r="AY306" s="537"/>
      <c r="AZ306" s="538">
        <f>IF($BB$3="４週",AX306/4,IF($BB$3="暦月",'通所型サービス（100名）'!AX306/('通所型サービス（100名）'!$BB$8/7),""))</f>
        <v>0</v>
      </c>
      <c r="BA306" s="539"/>
      <c r="BB306" s="581"/>
      <c r="BC306" s="556"/>
      <c r="BD306" s="556"/>
      <c r="BE306" s="556"/>
      <c r="BF306" s="557"/>
    </row>
    <row r="307" spans="2:58" ht="20.25" customHeight="1">
      <c r="B307" s="459">
        <f>B304+1</f>
        <v>96</v>
      </c>
      <c r="C307" s="540"/>
      <c r="D307" s="541"/>
      <c r="E307" s="542"/>
      <c r="F307" s="249"/>
      <c r="G307" s="549"/>
      <c r="H307" s="551"/>
      <c r="I307" s="475"/>
      <c r="J307" s="475"/>
      <c r="K307" s="476"/>
      <c r="L307" s="552"/>
      <c r="M307" s="553"/>
      <c r="N307" s="553"/>
      <c r="O307" s="554"/>
      <c r="P307" s="558" t="s">
        <v>137</v>
      </c>
      <c r="Q307" s="559"/>
      <c r="R307" s="560"/>
      <c r="S307" s="292"/>
      <c r="T307" s="293"/>
      <c r="U307" s="293"/>
      <c r="V307" s="293"/>
      <c r="W307" s="293"/>
      <c r="X307" s="293"/>
      <c r="Y307" s="294"/>
      <c r="Z307" s="292"/>
      <c r="AA307" s="293"/>
      <c r="AB307" s="293"/>
      <c r="AC307" s="293"/>
      <c r="AD307" s="293"/>
      <c r="AE307" s="293"/>
      <c r="AF307" s="294"/>
      <c r="AG307" s="292"/>
      <c r="AH307" s="293"/>
      <c r="AI307" s="293"/>
      <c r="AJ307" s="293"/>
      <c r="AK307" s="293"/>
      <c r="AL307" s="293"/>
      <c r="AM307" s="294"/>
      <c r="AN307" s="292"/>
      <c r="AO307" s="293"/>
      <c r="AP307" s="293"/>
      <c r="AQ307" s="293"/>
      <c r="AR307" s="293"/>
      <c r="AS307" s="293"/>
      <c r="AT307" s="294"/>
      <c r="AU307" s="292"/>
      <c r="AV307" s="293"/>
      <c r="AW307" s="293"/>
      <c r="AX307" s="624"/>
      <c r="AY307" s="625"/>
      <c r="AZ307" s="626"/>
      <c r="BA307" s="627"/>
      <c r="BB307" s="579"/>
      <c r="BC307" s="553"/>
      <c r="BD307" s="553"/>
      <c r="BE307" s="553"/>
      <c r="BF307" s="554"/>
    </row>
    <row r="308" spans="2:58" ht="20.25" customHeight="1">
      <c r="B308" s="459"/>
      <c r="C308" s="543"/>
      <c r="D308" s="544"/>
      <c r="E308" s="545"/>
      <c r="F308" s="241"/>
      <c r="G308" s="470"/>
      <c r="H308" s="474"/>
      <c r="I308" s="475"/>
      <c r="J308" s="475"/>
      <c r="K308" s="476"/>
      <c r="L308" s="480"/>
      <c r="M308" s="481"/>
      <c r="N308" s="481"/>
      <c r="O308" s="482"/>
      <c r="P308" s="526" t="s">
        <v>138</v>
      </c>
      <c r="Q308" s="527"/>
      <c r="R308" s="528"/>
      <c r="S308" s="242" t="str">
        <f>IF(S307="","",VLOOKUP(S307,'シフト記号表（勤務時間帯）'!$C$6:$K$35,9,FALSE))</f>
        <v/>
      </c>
      <c r="T308" s="243" t="str">
        <f>IF(T307="","",VLOOKUP(T307,'シフト記号表（勤務時間帯）'!$C$6:$K$35,9,FALSE))</f>
        <v/>
      </c>
      <c r="U308" s="243" t="str">
        <f>IF(U307="","",VLOOKUP(U307,'シフト記号表（勤務時間帯）'!$C$6:$K$35,9,FALSE))</f>
        <v/>
      </c>
      <c r="V308" s="243" t="str">
        <f>IF(V307="","",VLOOKUP(V307,'シフト記号表（勤務時間帯）'!$C$6:$K$35,9,FALSE))</f>
        <v/>
      </c>
      <c r="W308" s="243" t="str">
        <f>IF(W307="","",VLOOKUP(W307,'シフト記号表（勤務時間帯）'!$C$6:$K$35,9,FALSE))</f>
        <v/>
      </c>
      <c r="X308" s="243" t="str">
        <f>IF(X307="","",VLOOKUP(X307,'シフト記号表（勤務時間帯）'!$C$6:$K$35,9,FALSE))</f>
        <v/>
      </c>
      <c r="Y308" s="244" t="str">
        <f>IF(Y307="","",VLOOKUP(Y307,'シフト記号表（勤務時間帯）'!$C$6:$K$35,9,FALSE))</f>
        <v/>
      </c>
      <c r="Z308" s="242" t="str">
        <f>IF(Z307="","",VLOOKUP(Z307,'シフト記号表（勤務時間帯）'!$C$6:$K$35,9,FALSE))</f>
        <v/>
      </c>
      <c r="AA308" s="243" t="str">
        <f>IF(AA307="","",VLOOKUP(AA307,'シフト記号表（勤務時間帯）'!$C$6:$K$35,9,FALSE))</f>
        <v/>
      </c>
      <c r="AB308" s="243" t="str">
        <f>IF(AB307="","",VLOOKUP(AB307,'シフト記号表（勤務時間帯）'!$C$6:$K$35,9,FALSE))</f>
        <v/>
      </c>
      <c r="AC308" s="243" t="str">
        <f>IF(AC307="","",VLOOKUP(AC307,'シフト記号表（勤務時間帯）'!$C$6:$K$35,9,FALSE))</f>
        <v/>
      </c>
      <c r="AD308" s="243" t="str">
        <f>IF(AD307="","",VLOOKUP(AD307,'シフト記号表（勤務時間帯）'!$C$6:$K$35,9,FALSE))</f>
        <v/>
      </c>
      <c r="AE308" s="243" t="str">
        <f>IF(AE307="","",VLOOKUP(AE307,'シフト記号表（勤務時間帯）'!$C$6:$K$35,9,FALSE))</f>
        <v/>
      </c>
      <c r="AF308" s="244" t="str">
        <f>IF(AF307="","",VLOOKUP(AF307,'シフト記号表（勤務時間帯）'!$C$6:$K$35,9,FALSE))</f>
        <v/>
      </c>
      <c r="AG308" s="242" t="str">
        <f>IF(AG307="","",VLOOKUP(AG307,'シフト記号表（勤務時間帯）'!$C$6:$K$35,9,FALSE))</f>
        <v/>
      </c>
      <c r="AH308" s="243" t="str">
        <f>IF(AH307="","",VLOOKUP(AH307,'シフト記号表（勤務時間帯）'!$C$6:$K$35,9,FALSE))</f>
        <v/>
      </c>
      <c r="AI308" s="243" t="str">
        <f>IF(AI307="","",VLOOKUP(AI307,'シフト記号表（勤務時間帯）'!$C$6:$K$35,9,FALSE))</f>
        <v/>
      </c>
      <c r="AJ308" s="243" t="str">
        <f>IF(AJ307="","",VLOOKUP(AJ307,'シフト記号表（勤務時間帯）'!$C$6:$K$35,9,FALSE))</f>
        <v/>
      </c>
      <c r="AK308" s="243" t="str">
        <f>IF(AK307="","",VLOOKUP(AK307,'シフト記号表（勤務時間帯）'!$C$6:$K$35,9,FALSE))</f>
        <v/>
      </c>
      <c r="AL308" s="243" t="str">
        <f>IF(AL307="","",VLOOKUP(AL307,'シフト記号表（勤務時間帯）'!$C$6:$K$35,9,FALSE))</f>
        <v/>
      </c>
      <c r="AM308" s="244" t="str">
        <f>IF(AM307="","",VLOOKUP(AM307,'シフト記号表（勤務時間帯）'!$C$6:$K$35,9,FALSE))</f>
        <v/>
      </c>
      <c r="AN308" s="242" t="str">
        <f>IF(AN307="","",VLOOKUP(AN307,'シフト記号表（勤務時間帯）'!$C$6:$K$35,9,FALSE))</f>
        <v/>
      </c>
      <c r="AO308" s="243" t="str">
        <f>IF(AO307="","",VLOOKUP(AO307,'シフト記号表（勤務時間帯）'!$C$6:$K$35,9,FALSE))</f>
        <v/>
      </c>
      <c r="AP308" s="243" t="str">
        <f>IF(AP307="","",VLOOKUP(AP307,'シフト記号表（勤務時間帯）'!$C$6:$K$35,9,FALSE))</f>
        <v/>
      </c>
      <c r="AQ308" s="243" t="str">
        <f>IF(AQ307="","",VLOOKUP(AQ307,'シフト記号表（勤務時間帯）'!$C$6:$K$35,9,FALSE))</f>
        <v/>
      </c>
      <c r="AR308" s="243" t="str">
        <f>IF(AR307="","",VLOOKUP(AR307,'シフト記号表（勤務時間帯）'!$C$6:$K$35,9,FALSE))</f>
        <v/>
      </c>
      <c r="AS308" s="243" t="str">
        <f>IF(AS307="","",VLOOKUP(AS307,'シフト記号表（勤務時間帯）'!$C$6:$K$35,9,FALSE))</f>
        <v/>
      </c>
      <c r="AT308" s="244" t="str">
        <f>IF(AT307="","",VLOOKUP(AT307,'シフト記号表（勤務時間帯）'!$C$6:$K$35,9,FALSE))</f>
        <v/>
      </c>
      <c r="AU308" s="242" t="str">
        <f>IF(AU307="","",VLOOKUP(AU307,'シフト記号表（勤務時間帯）'!$C$6:$K$35,9,FALSE))</f>
        <v/>
      </c>
      <c r="AV308" s="243" t="str">
        <f>IF(AV307="","",VLOOKUP(AV307,'シフト記号表（勤務時間帯）'!$C$6:$K$35,9,FALSE))</f>
        <v/>
      </c>
      <c r="AW308" s="243" t="str">
        <f>IF(AW307="","",VLOOKUP(AW307,'シフト記号表（勤務時間帯）'!$C$6:$K$35,9,FALSE))</f>
        <v/>
      </c>
      <c r="AX308" s="529">
        <f>IF($BB$3="４週",SUM(S308:AT308),IF($BB$3="暦月",SUM(S308:AW308),""))</f>
        <v>0</v>
      </c>
      <c r="AY308" s="530"/>
      <c r="AZ308" s="531">
        <f>IF($BB$3="４週",AX308/4,IF($BB$3="暦月",'通所型サービス（100名）'!AX308/('通所型サービス（100名）'!$BB$8/7),""))</f>
        <v>0</v>
      </c>
      <c r="BA308" s="532"/>
      <c r="BB308" s="580"/>
      <c r="BC308" s="481"/>
      <c r="BD308" s="481"/>
      <c r="BE308" s="481"/>
      <c r="BF308" s="482"/>
    </row>
    <row r="309" spans="2:58" ht="20.25" customHeight="1">
      <c r="B309" s="459"/>
      <c r="C309" s="546"/>
      <c r="D309" s="547"/>
      <c r="E309" s="548"/>
      <c r="F309" s="295">
        <f>C307</f>
        <v>0</v>
      </c>
      <c r="G309" s="550"/>
      <c r="H309" s="474"/>
      <c r="I309" s="475"/>
      <c r="J309" s="475"/>
      <c r="K309" s="476"/>
      <c r="L309" s="555"/>
      <c r="M309" s="556"/>
      <c r="N309" s="556"/>
      <c r="O309" s="557"/>
      <c r="P309" s="533" t="s">
        <v>139</v>
      </c>
      <c r="Q309" s="534"/>
      <c r="R309" s="535"/>
      <c r="S309" s="246" t="str">
        <f>IF(S307="","",VLOOKUP(S307,'シフト記号表（勤務時間帯）'!$C$6:$U$35,19,FALSE))</f>
        <v/>
      </c>
      <c r="T309" s="247" t="str">
        <f>IF(T307="","",VLOOKUP(T307,'シフト記号表（勤務時間帯）'!$C$6:$U$35,19,FALSE))</f>
        <v/>
      </c>
      <c r="U309" s="247" t="str">
        <f>IF(U307="","",VLOOKUP(U307,'シフト記号表（勤務時間帯）'!$C$6:$U$35,19,FALSE))</f>
        <v/>
      </c>
      <c r="V309" s="247" t="str">
        <f>IF(V307="","",VLOOKUP(V307,'シフト記号表（勤務時間帯）'!$C$6:$U$35,19,FALSE))</f>
        <v/>
      </c>
      <c r="W309" s="247" t="str">
        <f>IF(W307="","",VLOOKUP(W307,'シフト記号表（勤務時間帯）'!$C$6:$U$35,19,FALSE))</f>
        <v/>
      </c>
      <c r="X309" s="247" t="str">
        <f>IF(X307="","",VLOOKUP(X307,'シフト記号表（勤務時間帯）'!$C$6:$U$35,19,FALSE))</f>
        <v/>
      </c>
      <c r="Y309" s="248" t="str">
        <f>IF(Y307="","",VLOOKUP(Y307,'シフト記号表（勤務時間帯）'!$C$6:$U$35,19,FALSE))</f>
        <v/>
      </c>
      <c r="Z309" s="246" t="str">
        <f>IF(Z307="","",VLOOKUP(Z307,'シフト記号表（勤務時間帯）'!$C$6:$U$35,19,FALSE))</f>
        <v/>
      </c>
      <c r="AA309" s="247" t="str">
        <f>IF(AA307="","",VLOOKUP(AA307,'シフト記号表（勤務時間帯）'!$C$6:$U$35,19,FALSE))</f>
        <v/>
      </c>
      <c r="AB309" s="247" t="str">
        <f>IF(AB307="","",VLOOKUP(AB307,'シフト記号表（勤務時間帯）'!$C$6:$U$35,19,FALSE))</f>
        <v/>
      </c>
      <c r="AC309" s="247" t="str">
        <f>IF(AC307="","",VLOOKUP(AC307,'シフト記号表（勤務時間帯）'!$C$6:$U$35,19,FALSE))</f>
        <v/>
      </c>
      <c r="AD309" s="247" t="str">
        <f>IF(AD307="","",VLOOKUP(AD307,'シフト記号表（勤務時間帯）'!$C$6:$U$35,19,FALSE))</f>
        <v/>
      </c>
      <c r="AE309" s="247" t="str">
        <f>IF(AE307="","",VLOOKUP(AE307,'シフト記号表（勤務時間帯）'!$C$6:$U$35,19,FALSE))</f>
        <v/>
      </c>
      <c r="AF309" s="248" t="str">
        <f>IF(AF307="","",VLOOKUP(AF307,'シフト記号表（勤務時間帯）'!$C$6:$U$35,19,FALSE))</f>
        <v/>
      </c>
      <c r="AG309" s="246" t="str">
        <f>IF(AG307="","",VLOOKUP(AG307,'シフト記号表（勤務時間帯）'!$C$6:$U$35,19,FALSE))</f>
        <v/>
      </c>
      <c r="AH309" s="247" t="str">
        <f>IF(AH307="","",VLOOKUP(AH307,'シフト記号表（勤務時間帯）'!$C$6:$U$35,19,FALSE))</f>
        <v/>
      </c>
      <c r="AI309" s="247" t="str">
        <f>IF(AI307="","",VLOOKUP(AI307,'シフト記号表（勤務時間帯）'!$C$6:$U$35,19,FALSE))</f>
        <v/>
      </c>
      <c r="AJ309" s="247" t="str">
        <f>IF(AJ307="","",VLOOKUP(AJ307,'シフト記号表（勤務時間帯）'!$C$6:$U$35,19,FALSE))</f>
        <v/>
      </c>
      <c r="AK309" s="247" t="str">
        <f>IF(AK307="","",VLOOKUP(AK307,'シフト記号表（勤務時間帯）'!$C$6:$U$35,19,FALSE))</f>
        <v/>
      </c>
      <c r="AL309" s="247" t="str">
        <f>IF(AL307="","",VLOOKUP(AL307,'シフト記号表（勤務時間帯）'!$C$6:$U$35,19,FALSE))</f>
        <v/>
      </c>
      <c r="AM309" s="248" t="str">
        <f>IF(AM307="","",VLOOKUP(AM307,'シフト記号表（勤務時間帯）'!$C$6:$U$35,19,FALSE))</f>
        <v/>
      </c>
      <c r="AN309" s="246" t="str">
        <f>IF(AN307="","",VLOOKUP(AN307,'シフト記号表（勤務時間帯）'!$C$6:$U$35,19,FALSE))</f>
        <v/>
      </c>
      <c r="AO309" s="247" t="str">
        <f>IF(AO307="","",VLOOKUP(AO307,'シフト記号表（勤務時間帯）'!$C$6:$U$35,19,FALSE))</f>
        <v/>
      </c>
      <c r="AP309" s="247" t="str">
        <f>IF(AP307="","",VLOOKUP(AP307,'シフト記号表（勤務時間帯）'!$C$6:$U$35,19,FALSE))</f>
        <v/>
      </c>
      <c r="AQ309" s="247" t="str">
        <f>IF(AQ307="","",VLOOKUP(AQ307,'シフト記号表（勤務時間帯）'!$C$6:$U$35,19,FALSE))</f>
        <v/>
      </c>
      <c r="AR309" s="247" t="str">
        <f>IF(AR307="","",VLOOKUP(AR307,'シフト記号表（勤務時間帯）'!$C$6:$U$35,19,FALSE))</f>
        <v/>
      </c>
      <c r="AS309" s="247" t="str">
        <f>IF(AS307="","",VLOOKUP(AS307,'シフト記号表（勤務時間帯）'!$C$6:$U$35,19,FALSE))</f>
        <v/>
      </c>
      <c r="AT309" s="248" t="str">
        <f>IF(AT307="","",VLOOKUP(AT307,'シフト記号表（勤務時間帯）'!$C$6:$U$35,19,FALSE))</f>
        <v/>
      </c>
      <c r="AU309" s="246" t="str">
        <f>IF(AU307="","",VLOOKUP(AU307,'シフト記号表（勤務時間帯）'!$C$6:$U$35,19,FALSE))</f>
        <v/>
      </c>
      <c r="AV309" s="247" t="str">
        <f>IF(AV307="","",VLOOKUP(AV307,'シフト記号表（勤務時間帯）'!$C$6:$U$35,19,FALSE))</f>
        <v/>
      </c>
      <c r="AW309" s="247" t="str">
        <f>IF(AW307="","",VLOOKUP(AW307,'シフト記号表（勤務時間帯）'!$C$6:$U$35,19,FALSE))</f>
        <v/>
      </c>
      <c r="AX309" s="536">
        <f>IF($BB$3="４週",SUM(S309:AT309),IF($BB$3="暦月",SUM(S309:AW309),""))</f>
        <v>0</v>
      </c>
      <c r="AY309" s="537"/>
      <c r="AZ309" s="538">
        <f>IF($BB$3="４週",AX309/4,IF($BB$3="暦月",'通所型サービス（100名）'!AX309/('通所型サービス（100名）'!$BB$8/7),""))</f>
        <v>0</v>
      </c>
      <c r="BA309" s="539"/>
      <c r="BB309" s="581"/>
      <c r="BC309" s="556"/>
      <c r="BD309" s="556"/>
      <c r="BE309" s="556"/>
      <c r="BF309" s="557"/>
    </row>
    <row r="310" spans="2:58" ht="20.25" customHeight="1">
      <c r="B310" s="459">
        <f>B307+1</f>
        <v>97</v>
      </c>
      <c r="C310" s="540"/>
      <c r="D310" s="541"/>
      <c r="E310" s="542"/>
      <c r="F310" s="249"/>
      <c r="G310" s="549"/>
      <c r="H310" s="551"/>
      <c r="I310" s="475"/>
      <c r="J310" s="475"/>
      <c r="K310" s="476"/>
      <c r="L310" s="552"/>
      <c r="M310" s="553"/>
      <c r="N310" s="553"/>
      <c r="O310" s="554"/>
      <c r="P310" s="558" t="s">
        <v>137</v>
      </c>
      <c r="Q310" s="559"/>
      <c r="R310" s="560"/>
      <c r="S310" s="292"/>
      <c r="T310" s="293"/>
      <c r="U310" s="293"/>
      <c r="V310" s="293"/>
      <c r="W310" s="293"/>
      <c r="X310" s="293"/>
      <c r="Y310" s="294"/>
      <c r="Z310" s="292"/>
      <c r="AA310" s="293"/>
      <c r="AB310" s="293"/>
      <c r="AC310" s="293"/>
      <c r="AD310" s="293"/>
      <c r="AE310" s="293"/>
      <c r="AF310" s="294"/>
      <c r="AG310" s="292"/>
      <c r="AH310" s="293"/>
      <c r="AI310" s="293"/>
      <c r="AJ310" s="293"/>
      <c r="AK310" s="293"/>
      <c r="AL310" s="293"/>
      <c r="AM310" s="294"/>
      <c r="AN310" s="292"/>
      <c r="AO310" s="293"/>
      <c r="AP310" s="293"/>
      <c r="AQ310" s="293"/>
      <c r="AR310" s="293"/>
      <c r="AS310" s="293"/>
      <c r="AT310" s="294"/>
      <c r="AU310" s="292"/>
      <c r="AV310" s="293"/>
      <c r="AW310" s="293"/>
      <c r="AX310" s="624"/>
      <c r="AY310" s="625"/>
      <c r="AZ310" s="626"/>
      <c r="BA310" s="627"/>
      <c r="BB310" s="579"/>
      <c r="BC310" s="553"/>
      <c r="BD310" s="553"/>
      <c r="BE310" s="553"/>
      <c r="BF310" s="554"/>
    </row>
    <row r="311" spans="2:58" ht="20.25" customHeight="1">
      <c r="B311" s="459"/>
      <c r="C311" s="543"/>
      <c r="D311" s="544"/>
      <c r="E311" s="545"/>
      <c r="F311" s="241"/>
      <c r="G311" s="470"/>
      <c r="H311" s="474"/>
      <c r="I311" s="475"/>
      <c r="J311" s="475"/>
      <c r="K311" s="476"/>
      <c r="L311" s="480"/>
      <c r="M311" s="481"/>
      <c r="N311" s="481"/>
      <c r="O311" s="482"/>
      <c r="P311" s="526" t="s">
        <v>138</v>
      </c>
      <c r="Q311" s="527"/>
      <c r="R311" s="528"/>
      <c r="S311" s="242" t="str">
        <f>IF(S310="","",VLOOKUP(S310,'シフト記号表（勤務時間帯）'!$C$6:$K$35,9,FALSE))</f>
        <v/>
      </c>
      <c r="T311" s="243" t="str">
        <f>IF(T310="","",VLOOKUP(T310,'シフト記号表（勤務時間帯）'!$C$6:$K$35,9,FALSE))</f>
        <v/>
      </c>
      <c r="U311" s="243" t="str">
        <f>IF(U310="","",VLOOKUP(U310,'シフト記号表（勤務時間帯）'!$C$6:$K$35,9,FALSE))</f>
        <v/>
      </c>
      <c r="V311" s="243" t="str">
        <f>IF(V310="","",VLOOKUP(V310,'シフト記号表（勤務時間帯）'!$C$6:$K$35,9,FALSE))</f>
        <v/>
      </c>
      <c r="W311" s="243" t="str">
        <f>IF(W310="","",VLOOKUP(W310,'シフト記号表（勤務時間帯）'!$C$6:$K$35,9,FALSE))</f>
        <v/>
      </c>
      <c r="X311" s="243" t="str">
        <f>IF(X310="","",VLOOKUP(X310,'シフト記号表（勤務時間帯）'!$C$6:$K$35,9,FALSE))</f>
        <v/>
      </c>
      <c r="Y311" s="244" t="str">
        <f>IF(Y310="","",VLOOKUP(Y310,'シフト記号表（勤務時間帯）'!$C$6:$K$35,9,FALSE))</f>
        <v/>
      </c>
      <c r="Z311" s="242" t="str">
        <f>IF(Z310="","",VLOOKUP(Z310,'シフト記号表（勤務時間帯）'!$C$6:$K$35,9,FALSE))</f>
        <v/>
      </c>
      <c r="AA311" s="243" t="str">
        <f>IF(AA310="","",VLOOKUP(AA310,'シフト記号表（勤務時間帯）'!$C$6:$K$35,9,FALSE))</f>
        <v/>
      </c>
      <c r="AB311" s="243" t="str">
        <f>IF(AB310="","",VLOOKUP(AB310,'シフト記号表（勤務時間帯）'!$C$6:$K$35,9,FALSE))</f>
        <v/>
      </c>
      <c r="AC311" s="243" t="str">
        <f>IF(AC310="","",VLOOKUP(AC310,'シフト記号表（勤務時間帯）'!$C$6:$K$35,9,FALSE))</f>
        <v/>
      </c>
      <c r="AD311" s="243" t="str">
        <f>IF(AD310="","",VLOOKUP(AD310,'シフト記号表（勤務時間帯）'!$C$6:$K$35,9,FALSE))</f>
        <v/>
      </c>
      <c r="AE311" s="243" t="str">
        <f>IF(AE310="","",VLOOKUP(AE310,'シフト記号表（勤務時間帯）'!$C$6:$K$35,9,FALSE))</f>
        <v/>
      </c>
      <c r="AF311" s="244" t="str">
        <f>IF(AF310="","",VLOOKUP(AF310,'シフト記号表（勤務時間帯）'!$C$6:$K$35,9,FALSE))</f>
        <v/>
      </c>
      <c r="AG311" s="242" t="str">
        <f>IF(AG310="","",VLOOKUP(AG310,'シフト記号表（勤務時間帯）'!$C$6:$K$35,9,FALSE))</f>
        <v/>
      </c>
      <c r="AH311" s="243" t="str">
        <f>IF(AH310="","",VLOOKUP(AH310,'シフト記号表（勤務時間帯）'!$C$6:$K$35,9,FALSE))</f>
        <v/>
      </c>
      <c r="AI311" s="243" t="str">
        <f>IF(AI310="","",VLOOKUP(AI310,'シフト記号表（勤務時間帯）'!$C$6:$K$35,9,FALSE))</f>
        <v/>
      </c>
      <c r="AJ311" s="243" t="str">
        <f>IF(AJ310="","",VLOOKUP(AJ310,'シフト記号表（勤務時間帯）'!$C$6:$K$35,9,FALSE))</f>
        <v/>
      </c>
      <c r="AK311" s="243" t="str">
        <f>IF(AK310="","",VLOOKUP(AK310,'シフト記号表（勤務時間帯）'!$C$6:$K$35,9,FALSE))</f>
        <v/>
      </c>
      <c r="AL311" s="243" t="str">
        <f>IF(AL310="","",VLOOKUP(AL310,'シフト記号表（勤務時間帯）'!$C$6:$K$35,9,FALSE))</f>
        <v/>
      </c>
      <c r="AM311" s="244" t="str">
        <f>IF(AM310="","",VLOOKUP(AM310,'シフト記号表（勤務時間帯）'!$C$6:$K$35,9,FALSE))</f>
        <v/>
      </c>
      <c r="AN311" s="242" t="str">
        <f>IF(AN310="","",VLOOKUP(AN310,'シフト記号表（勤務時間帯）'!$C$6:$K$35,9,FALSE))</f>
        <v/>
      </c>
      <c r="AO311" s="243" t="str">
        <f>IF(AO310="","",VLOOKUP(AO310,'シフト記号表（勤務時間帯）'!$C$6:$K$35,9,FALSE))</f>
        <v/>
      </c>
      <c r="AP311" s="243" t="str">
        <f>IF(AP310="","",VLOOKUP(AP310,'シフト記号表（勤務時間帯）'!$C$6:$K$35,9,FALSE))</f>
        <v/>
      </c>
      <c r="AQ311" s="243" t="str">
        <f>IF(AQ310="","",VLOOKUP(AQ310,'シフト記号表（勤務時間帯）'!$C$6:$K$35,9,FALSE))</f>
        <v/>
      </c>
      <c r="AR311" s="243" t="str">
        <f>IF(AR310="","",VLOOKUP(AR310,'シフト記号表（勤務時間帯）'!$C$6:$K$35,9,FALSE))</f>
        <v/>
      </c>
      <c r="AS311" s="243" t="str">
        <f>IF(AS310="","",VLOOKUP(AS310,'シフト記号表（勤務時間帯）'!$C$6:$K$35,9,FALSE))</f>
        <v/>
      </c>
      <c r="AT311" s="244" t="str">
        <f>IF(AT310="","",VLOOKUP(AT310,'シフト記号表（勤務時間帯）'!$C$6:$K$35,9,FALSE))</f>
        <v/>
      </c>
      <c r="AU311" s="242" t="str">
        <f>IF(AU310="","",VLOOKUP(AU310,'シフト記号表（勤務時間帯）'!$C$6:$K$35,9,FALSE))</f>
        <v/>
      </c>
      <c r="AV311" s="243" t="str">
        <f>IF(AV310="","",VLOOKUP(AV310,'シフト記号表（勤務時間帯）'!$C$6:$K$35,9,FALSE))</f>
        <v/>
      </c>
      <c r="AW311" s="243" t="str">
        <f>IF(AW310="","",VLOOKUP(AW310,'シフト記号表（勤務時間帯）'!$C$6:$K$35,9,FALSE))</f>
        <v/>
      </c>
      <c r="AX311" s="529">
        <f>IF($BB$3="４週",SUM(S311:AT311),IF($BB$3="暦月",SUM(S311:AW311),""))</f>
        <v>0</v>
      </c>
      <c r="AY311" s="530"/>
      <c r="AZ311" s="531">
        <f>IF($BB$3="４週",AX311/4,IF($BB$3="暦月",'通所型サービス（100名）'!AX311/('通所型サービス（100名）'!$BB$8/7),""))</f>
        <v>0</v>
      </c>
      <c r="BA311" s="532"/>
      <c r="BB311" s="580"/>
      <c r="BC311" s="481"/>
      <c r="BD311" s="481"/>
      <c r="BE311" s="481"/>
      <c r="BF311" s="482"/>
    </row>
    <row r="312" spans="2:58" ht="20.25" customHeight="1">
      <c r="B312" s="459"/>
      <c r="C312" s="546"/>
      <c r="D312" s="547"/>
      <c r="E312" s="548"/>
      <c r="F312" s="295">
        <f>C310</f>
        <v>0</v>
      </c>
      <c r="G312" s="550"/>
      <c r="H312" s="474"/>
      <c r="I312" s="475"/>
      <c r="J312" s="475"/>
      <c r="K312" s="476"/>
      <c r="L312" s="555"/>
      <c r="M312" s="556"/>
      <c r="N312" s="556"/>
      <c r="O312" s="557"/>
      <c r="P312" s="533" t="s">
        <v>139</v>
      </c>
      <c r="Q312" s="534"/>
      <c r="R312" s="535"/>
      <c r="S312" s="246" t="str">
        <f>IF(S310="","",VLOOKUP(S310,'シフト記号表（勤務時間帯）'!$C$6:$U$35,19,FALSE))</f>
        <v/>
      </c>
      <c r="T312" s="247" t="str">
        <f>IF(T310="","",VLOOKUP(T310,'シフト記号表（勤務時間帯）'!$C$6:$U$35,19,FALSE))</f>
        <v/>
      </c>
      <c r="U312" s="247" t="str">
        <f>IF(U310="","",VLOOKUP(U310,'シフト記号表（勤務時間帯）'!$C$6:$U$35,19,FALSE))</f>
        <v/>
      </c>
      <c r="V312" s="247" t="str">
        <f>IF(V310="","",VLOOKUP(V310,'シフト記号表（勤務時間帯）'!$C$6:$U$35,19,FALSE))</f>
        <v/>
      </c>
      <c r="W312" s="247" t="str">
        <f>IF(W310="","",VLOOKUP(W310,'シフト記号表（勤務時間帯）'!$C$6:$U$35,19,FALSE))</f>
        <v/>
      </c>
      <c r="X312" s="247" t="str">
        <f>IF(X310="","",VLOOKUP(X310,'シフト記号表（勤務時間帯）'!$C$6:$U$35,19,FALSE))</f>
        <v/>
      </c>
      <c r="Y312" s="248" t="str">
        <f>IF(Y310="","",VLOOKUP(Y310,'シフト記号表（勤務時間帯）'!$C$6:$U$35,19,FALSE))</f>
        <v/>
      </c>
      <c r="Z312" s="246" t="str">
        <f>IF(Z310="","",VLOOKUP(Z310,'シフト記号表（勤務時間帯）'!$C$6:$U$35,19,FALSE))</f>
        <v/>
      </c>
      <c r="AA312" s="247" t="str">
        <f>IF(AA310="","",VLOOKUP(AA310,'シフト記号表（勤務時間帯）'!$C$6:$U$35,19,FALSE))</f>
        <v/>
      </c>
      <c r="AB312" s="247" t="str">
        <f>IF(AB310="","",VLOOKUP(AB310,'シフト記号表（勤務時間帯）'!$C$6:$U$35,19,FALSE))</f>
        <v/>
      </c>
      <c r="AC312" s="247" t="str">
        <f>IF(AC310="","",VLOOKUP(AC310,'シフト記号表（勤務時間帯）'!$C$6:$U$35,19,FALSE))</f>
        <v/>
      </c>
      <c r="AD312" s="247" t="str">
        <f>IF(AD310="","",VLOOKUP(AD310,'シフト記号表（勤務時間帯）'!$C$6:$U$35,19,FALSE))</f>
        <v/>
      </c>
      <c r="AE312" s="247" t="str">
        <f>IF(AE310="","",VLOOKUP(AE310,'シフト記号表（勤務時間帯）'!$C$6:$U$35,19,FALSE))</f>
        <v/>
      </c>
      <c r="AF312" s="248" t="str">
        <f>IF(AF310="","",VLOOKUP(AF310,'シフト記号表（勤務時間帯）'!$C$6:$U$35,19,FALSE))</f>
        <v/>
      </c>
      <c r="AG312" s="246" t="str">
        <f>IF(AG310="","",VLOOKUP(AG310,'シフト記号表（勤務時間帯）'!$C$6:$U$35,19,FALSE))</f>
        <v/>
      </c>
      <c r="AH312" s="247" t="str">
        <f>IF(AH310="","",VLOOKUP(AH310,'シフト記号表（勤務時間帯）'!$C$6:$U$35,19,FALSE))</f>
        <v/>
      </c>
      <c r="AI312" s="247" t="str">
        <f>IF(AI310="","",VLOOKUP(AI310,'シフト記号表（勤務時間帯）'!$C$6:$U$35,19,FALSE))</f>
        <v/>
      </c>
      <c r="AJ312" s="247" t="str">
        <f>IF(AJ310="","",VLOOKUP(AJ310,'シフト記号表（勤務時間帯）'!$C$6:$U$35,19,FALSE))</f>
        <v/>
      </c>
      <c r="AK312" s="247" t="str">
        <f>IF(AK310="","",VLOOKUP(AK310,'シフト記号表（勤務時間帯）'!$C$6:$U$35,19,FALSE))</f>
        <v/>
      </c>
      <c r="AL312" s="247" t="str">
        <f>IF(AL310="","",VLOOKUP(AL310,'シフト記号表（勤務時間帯）'!$C$6:$U$35,19,FALSE))</f>
        <v/>
      </c>
      <c r="AM312" s="248" t="str">
        <f>IF(AM310="","",VLOOKUP(AM310,'シフト記号表（勤務時間帯）'!$C$6:$U$35,19,FALSE))</f>
        <v/>
      </c>
      <c r="AN312" s="246" t="str">
        <f>IF(AN310="","",VLOOKUP(AN310,'シフト記号表（勤務時間帯）'!$C$6:$U$35,19,FALSE))</f>
        <v/>
      </c>
      <c r="AO312" s="247" t="str">
        <f>IF(AO310="","",VLOOKUP(AO310,'シフト記号表（勤務時間帯）'!$C$6:$U$35,19,FALSE))</f>
        <v/>
      </c>
      <c r="AP312" s="247" t="str">
        <f>IF(AP310="","",VLOOKUP(AP310,'シフト記号表（勤務時間帯）'!$C$6:$U$35,19,FALSE))</f>
        <v/>
      </c>
      <c r="AQ312" s="247" t="str">
        <f>IF(AQ310="","",VLOOKUP(AQ310,'シフト記号表（勤務時間帯）'!$C$6:$U$35,19,FALSE))</f>
        <v/>
      </c>
      <c r="AR312" s="247" t="str">
        <f>IF(AR310="","",VLOOKUP(AR310,'シフト記号表（勤務時間帯）'!$C$6:$U$35,19,FALSE))</f>
        <v/>
      </c>
      <c r="AS312" s="247" t="str">
        <f>IF(AS310="","",VLOOKUP(AS310,'シフト記号表（勤務時間帯）'!$C$6:$U$35,19,FALSE))</f>
        <v/>
      </c>
      <c r="AT312" s="248" t="str">
        <f>IF(AT310="","",VLOOKUP(AT310,'シフト記号表（勤務時間帯）'!$C$6:$U$35,19,FALSE))</f>
        <v/>
      </c>
      <c r="AU312" s="246" t="str">
        <f>IF(AU310="","",VLOOKUP(AU310,'シフト記号表（勤務時間帯）'!$C$6:$U$35,19,FALSE))</f>
        <v/>
      </c>
      <c r="AV312" s="247" t="str">
        <f>IF(AV310="","",VLOOKUP(AV310,'シフト記号表（勤務時間帯）'!$C$6:$U$35,19,FALSE))</f>
        <v/>
      </c>
      <c r="AW312" s="247" t="str">
        <f>IF(AW310="","",VLOOKUP(AW310,'シフト記号表（勤務時間帯）'!$C$6:$U$35,19,FALSE))</f>
        <v/>
      </c>
      <c r="AX312" s="536">
        <f>IF($BB$3="４週",SUM(S312:AT312),IF($BB$3="暦月",SUM(S312:AW312),""))</f>
        <v>0</v>
      </c>
      <c r="AY312" s="537"/>
      <c r="AZ312" s="538">
        <f>IF($BB$3="４週",AX312/4,IF($BB$3="暦月",'通所型サービス（100名）'!AX312/('通所型サービス（100名）'!$BB$8/7),""))</f>
        <v>0</v>
      </c>
      <c r="BA312" s="539"/>
      <c r="BB312" s="581"/>
      <c r="BC312" s="556"/>
      <c r="BD312" s="556"/>
      <c r="BE312" s="556"/>
      <c r="BF312" s="557"/>
    </row>
    <row r="313" spans="2:58" ht="20.25" customHeight="1">
      <c r="B313" s="459">
        <f>B310+1</f>
        <v>98</v>
      </c>
      <c r="C313" s="540"/>
      <c r="D313" s="541"/>
      <c r="E313" s="542"/>
      <c r="F313" s="249"/>
      <c r="G313" s="549"/>
      <c r="H313" s="551"/>
      <c r="I313" s="475"/>
      <c r="J313" s="475"/>
      <c r="K313" s="476"/>
      <c r="L313" s="552"/>
      <c r="M313" s="553"/>
      <c r="N313" s="553"/>
      <c r="O313" s="554"/>
      <c r="P313" s="558" t="s">
        <v>137</v>
      </c>
      <c r="Q313" s="559"/>
      <c r="R313" s="560"/>
      <c r="S313" s="292"/>
      <c r="T313" s="293"/>
      <c r="U313" s="293"/>
      <c r="V313" s="293"/>
      <c r="W313" s="293"/>
      <c r="X313" s="293"/>
      <c r="Y313" s="294"/>
      <c r="Z313" s="292"/>
      <c r="AA313" s="293"/>
      <c r="AB313" s="293"/>
      <c r="AC313" s="293"/>
      <c r="AD313" s="293"/>
      <c r="AE313" s="293"/>
      <c r="AF313" s="294"/>
      <c r="AG313" s="292"/>
      <c r="AH313" s="293"/>
      <c r="AI313" s="293"/>
      <c r="AJ313" s="293"/>
      <c r="AK313" s="293"/>
      <c r="AL313" s="293"/>
      <c r="AM313" s="294"/>
      <c r="AN313" s="292"/>
      <c r="AO313" s="293"/>
      <c r="AP313" s="293"/>
      <c r="AQ313" s="293"/>
      <c r="AR313" s="293"/>
      <c r="AS313" s="293"/>
      <c r="AT313" s="294"/>
      <c r="AU313" s="292"/>
      <c r="AV313" s="293"/>
      <c r="AW313" s="293"/>
      <c r="AX313" s="624"/>
      <c r="AY313" s="625"/>
      <c r="AZ313" s="626"/>
      <c r="BA313" s="627"/>
      <c r="BB313" s="579"/>
      <c r="BC313" s="553"/>
      <c r="BD313" s="553"/>
      <c r="BE313" s="553"/>
      <c r="BF313" s="554"/>
    </row>
    <row r="314" spans="2:58" ht="20.25" customHeight="1">
      <c r="B314" s="459"/>
      <c r="C314" s="543"/>
      <c r="D314" s="544"/>
      <c r="E314" s="545"/>
      <c r="F314" s="241"/>
      <c r="G314" s="470"/>
      <c r="H314" s="474"/>
      <c r="I314" s="475"/>
      <c r="J314" s="475"/>
      <c r="K314" s="476"/>
      <c r="L314" s="480"/>
      <c r="M314" s="481"/>
      <c r="N314" s="481"/>
      <c r="O314" s="482"/>
      <c r="P314" s="526" t="s">
        <v>138</v>
      </c>
      <c r="Q314" s="527"/>
      <c r="R314" s="528"/>
      <c r="S314" s="242" t="str">
        <f>IF(S313="","",VLOOKUP(S313,'シフト記号表（勤務時間帯）'!$C$6:$K$35,9,FALSE))</f>
        <v/>
      </c>
      <c r="T314" s="243" t="str">
        <f>IF(T313="","",VLOOKUP(T313,'シフト記号表（勤務時間帯）'!$C$6:$K$35,9,FALSE))</f>
        <v/>
      </c>
      <c r="U314" s="243" t="str">
        <f>IF(U313="","",VLOOKUP(U313,'シフト記号表（勤務時間帯）'!$C$6:$K$35,9,FALSE))</f>
        <v/>
      </c>
      <c r="V314" s="243" t="str">
        <f>IF(V313="","",VLOOKUP(V313,'シフト記号表（勤務時間帯）'!$C$6:$K$35,9,FALSE))</f>
        <v/>
      </c>
      <c r="W314" s="243" t="str">
        <f>IF(W313="","",VLOOKUP(W313,'シフト記号表（勤務時間帯）'!$C$6:$K$35,9,FALSE))</f>
        <v/>
      </c>
      <c r="X314" s="243" t="str">
        <f>IF(X313="","",VLOOKUP(X313,'シフト記号表（勤務時間帯）'!$C$6:$K$35,9,FALSE))</f>
        <v/>
      </c>
      <c r="Y314" s="244" t="str">
        <f>IF(Y313="","",VLOOKUP(Y313,'シフト記号表（勤務時間帯）'!$C$6:$K$35,9,FALSE))</f>
        <v/>
      </c>
      <c r="Z314" s="242" t="str">
        <f>IF(Z313="","",VLOOKUP(Z313,'シフト記号表（勤務時間帯）'!$C$6:$K$35,9,FALSE))</f>
        <v/>
      </c>
      <c r="AA314" s="243" t="str">
        <f>IF(AA313="","",VLOOKUP(AA313,'シフト記号表（勤務時間帯）'!$C$6:$K$35,9,FALSE))</f>
        <v/>
      </c>
      <c r="AB314" s="243" t="str">
        <f>IF(AB313="","",VLOOKUP(AB313,'シフト記号表（勤務時間帯）'!$C$6:$K$35,9,FALSE))</f>
        <v/>
      </c>
      <c r="AC314" s="243" t="str">
        <f>IF(AC313="","",VLOOKUP(AC313,'シフト記号表（勤務時間帯）'!$C$6:$K$35,9,FALSE))</f>
        <v/>
      </c>
      <c r="AD314" s="243" t="str">
        <f>IF(AD313="","",VLOOKUP(AD313,'シフト記号表（勤務時間帯）'!$C$6:$K$35,9,FALSE))</f>
        <v/>
      </c>
      <c r="AE314" s="243" t="str">
        <f>IF(AE313="","",VLOOKUP(AE313,'シフト記号表（勤務時間帯）'!$C$6:$K$35,9,FALSE))</f>
        <v/>
      </c>
      <c r="AF314" s="244" t="str">
        <f>IF(AF313="","",VLOOKUP(AF313,'シフト記号表（勤務時間帯）'!$C$6:$K$35,9,FALSE))</f>
        <v/>
      </c>
      <c r="AG314" s="242" t="str">
        <f>IF(AG313="","",VLOOKUP(AG313,'シフト記号表（勤務時間帯）'!$C$6:$K$35,9,FALSE))</f>
        <v/>
      </c>
      <c r="AH314" s="243" t="str">
        <f>IF(AH313="","",VLOOKUP(AH313,'シフト記号表（勤務時間帯）'!$C$6:$K$35,9,FALSE))</f>
        <v/>
      </c>
      <c r="AI314" s="243" t="str">
        <f>IF(AI313="","",VLOOKUP(AI313,'シフト記号表（勤務時間帯）'!$C$6:$K$35,9,FALSE))</f>
        <v/>
      </c>
      <c r="AJ314" s="243" t="str">
        <f>IF(AJ313="","",VLOOKUP(AJ313,'シフト記号表（勤務時間帯）'!$C$6:$K$35,9,FALSE))</f>
        <v/>
      </c>
      <c r="AK314" s="243" t="str">
        <f>IF(AK313="","",VLOOKUP(AK313,'シフト記号表（勤務時間帯）'!$C$6:$K$35,9,FALSE))</f>
        <v/>
      </c>
      <c r="AL314" s="243" t="str">
        <f>IF(AL313="","",VLOOKUP(AL313,'シフト記号表（勤務時間帯）'!$C$6:$K$35,9,FALSE))</f>
        <v/>
      </c>
      <c r="AM314" s="244" t="str">
        <f>IF(AM313="","",VLOOKUP(AM313,'シフト記号表（勤務時間帯）'!$C$6:$K$35,9,FALSE))</f>
        <v/>
      </c>
      <c r="AN314" s="242" t="str">
        <f>IF(AN313="","",VLOOKUP(AN313,'シフト記号表（勤務時間帯）'!$C$6:$K$35,9,FALSE))</f>
        <v/>
      </c>
      <c r="AO314" s="243" t="str">
        <f>IF(AO313="","",VLOOKUP(AO313,'シフト記号表（勤務時間帯）'!$C$6:$K$35,9,FALSE))</f>
        <v/>
      </c>
      <c r="AP314" s="243" t="str">
        <f>IF(AP313="","",VLOOKUP(AP313,'シフト記号表（勤務時間帯）'!$C$6:$K$35,9,FALSE))</f>
        <v/>
      </c>
      <c r="AQ314" s="243" t="str">
        <f>IF(AQ313="","",VLOOKUP(AQ313,'シフト記号表（勤務時間帯）'!$C$6:$K$35,9,FALSE))</f>
        <v/>
      </c>
      <c r="AR314" s="243" t="str">
        <f>IF(AR313="","",VLOOKUP(AR313,'シフト記号表（勤務時間帯）'!$C$6:$K$35,9,FALSE))</f>
        <v/>
      </c>
      <c r="AS314" s="243" t="str">
        <f>IF(AS313="","",VLOOKUP(AS313,'シフト記号表（勤務時間帯）'!$C$6:$K$35,9,FALSE))</f>
        <v/>
      </c>
      <c r="AT314" s="244" t="str">
        <f>IF(AT313="","",VLOOKUP(AT313,'シフト記号表（勤務時間帯）'!$C$6:$K$35,9,FALSE))</f>
        <v/>
      </c>
      <c r="AU314" s="242" t="str">
        <f>IF(AU313="","",VLOOKUP(AU313,'シフト記号表（勤務時間帯）'!$C$6:$K$35,9,FALSE))</f>
        <v/>
      </c>
      <c r="AV314" s="243" t="str">
        <f>IF(AV313="","",VLOOKUP(AV313,'シフト記号表（勤務時間帯）'!$C$6:$K$35,9,FALSE))</f>
        <v/>
      </c>
      <c r="AW314" s="243" t="str">
        <f>IF(AW313="","",VLOOKUP(AW313,'シフト記号表（勤務時間帯）'!$C$6:$K$35,9,FALSE))</f>
        <v/>
      </c>
      <c r="AX314" s="529">
        <f>IF($BB$3="４週",SUM(S314:AT314),IF($BB$3="暦月",SUM(S314:AW314),""))</f>
        <v>0</v>
      </c>
      <c r="AY314" s="530"/>
      <c r="AZ314" s="531">
        <f>IF($BB$3="４週",AX314/4,IF($BB$3="暦月",'通所型サービス（100名）'!AX314/('通所型サービス（100名）'!$BB$8/7),""))</f>
        <v>0</v>
      </c>
      <c r="BA314" s="532"/>
      <c r="BB314" s="580"/>
      <c r="BC314" s="481"/>
      <c r="BD314" s="481"/>
      <c r="BE314" s="481"/>
      <c r="BF314" s="482"/>
    </row>
    <row r="315" spans="2:58" ht="20.25" customHeight="1">
      <c r="B315" s="459"/>
      <c r="C315" s="546"/>
      <c r="D315" s="547"/>
      <c r="E315" s="548"/>
      <c r="F315" s="295">
        <f>C313</f>
        <v>0</v>
      </c>
      <c r="G315" s="550"/>
      <c r="H315" s="474"/>
      <c r="I315" s="475"/>
      <c r="J315" s="475"/>
      <c r="K315" s="476"/>
      <c r="L315" s="555"/>
      <c r="M315" s="556"/>
      <c r="N315" s="556"/>
      <c r="O315" s="557"/>
      <c r="P315" s="533" t="s">
        <v>139</v>
      </c>
      <c r="Q315" s="534"/>
      <c r="R315" s="535"/>
      <c r="S315" s="246" t="str">
        <f>IF(S313="","",VLOOKUP(S313,'シフト記号表（勤務時間帯）'!$C$6:$U$35,19,FALSE))</f>
        <v/>
      </c>
      <c r="T315" s="247" t="str">
        <f>IF(T313="","",VLOOKUP(T313,'シフト記号表（勤務時間帯）'!$C$6:$U$35,19,FALSE))</f>
        <v/>
      </c>
      <c r="U315" s="247" t="str">
        <f>IF(U313="","",VLOOKUP(U313,'シフト記号表（勤務時間帯）'!$C$6:$U$35,19,FALSE))</f>
        <v/>
      </c>
      <c r="V315" s="247" t="str">
        <f>IF(V313="","",VLOOKUP(V313,'シフト記号表（勤務時間帯）'!$C$6:$U$35,19,FALSE))</f>
        <v/>
      </c>
      <c r="W315" s="247" t="str">
        <f>IF(W313="","",VLOOKUP(W313,'シフト記号表（勤務時間帯）'!$C$6:$U$35,19,FALSE))</f>
        <v/>
      </c>
      <c r="X315" s="247" t="str">
        <f>IF(X313="","",VLOOKUP(X313,'シフト記号表（勤務時間帯）'!$C$6:$U$35,19,FALSE))</f>
        <v/>
      </c>
      <c r="Y315" s="248" t="str">
        <f>IF(Y313="","",VLOOKUP(Y313,'シフト記号表（勤務時間帯）'!$C$6:$U$35,19,FALSE))</f>
        <v/>
      </c>
      <c r="Z315" s="246" t="str">
        <f>IF(Z313="","",VLOOKUP(Z313,'シフト記号表（勤務時間帯）'!$C$6:$U$35,19,FALSE))</f>
        <v/>
      </c>
      <c r="AA315" s="247" t="str">
        <f>IF(AA313="","",VLOOKUP(AA313,'シフト記号表（勤務時間帯）'!$C$6:$U$35,19,FALSE))</f>
        <v/>
      </c>
      <c r="AB315" s="247" t="str">
        <f>IF(AB313="","",VLOOKUP(AB313,'シフト記号表（勤務時間帯）'!$C$6:$U$35,19,FALSE))</f>
        <v/>
      </c>
      <c r="AC315" s="247" t="str">
        <f>IF(AC313="","",VLOOKUP(AC313,'シフト記号表（勤務時間帯）'!$C$6:$U$35,19,FALSE))</f>
        <v/>
      </c>
      <c r="AD315" s="247" t="str">
        <f>IF(AD313="","",VLOOKUP(AD313,'シフト記号表（勤務時間帯）'!$C$6:$U$35,19,FALSE))</f>
        <v/>
      </c>
      <c r="AE315" s="247" t="str">
        <f>IF(AE313="","",VLOOKUP(AE313,'シフト記号表（勤務時間帯）'!$C$6:$U$35,19,FALSE))</f>
        <v/>
      </c>
      <c r="AF315" s="248" t="str">
        <f>IF(AF313="","",VLOOKUP(AF313,'シフト記号表（勤務時間帯）'!$C$6:$U$35,19,FALSE))</f>
        <v/>
      </c>
      <c r="AG315" s="246" t="str">
        <f>IF(AG313="","",VLOOKUP(AG313,'シフト記号表（勤務時間帯）'!$C$6:$U$35,19,FALSE))</f>
        <v/>
      </c>
      <c r="AH315" s="247" t="str">
        <f>IF(AH313="","",VLOOKUP(AH313,'シフト記号表（勤務時間帯）'!$C$6:$U$35,19,FALSE))</f>
        <v/>
      </c>
      <c r="AI315" s="247" t="str">
        <f>IF(AI313="","",VLOOKUP(AI313,'シフト記号表（勤務時間帯）'!$C$6:$U$35,19,FALSE))</f>
        <v/>
      </c>
      <c r="AJ315" s="247" t="str">
        <f>IF(AJ313="","",VLOOKUP(AJ313,'シフト記号表（勤務時間帯）'!$C$6:$U$35,19,FALSE))</f>
        <v/>
      </c>
      <c r="AK315" s="247" t="str">
        <f>IF(AK313="","",VLOOKUP(AK313,'シフト記号表（勤務時間帯）'!$C$6:$U$35,19,FALSE))</f>
        <v/>
      </c>
      <c r="AL315" s="247" t="str">
        <f>IF(AL313="","",VLOOKUP(AL313,'シフト記号表（勤務時間帯）'!$C$6:$U$35,19,FALSE))</f>
        <v/>
      </c>
      <c r="AM315" s="248" t="str">
        <f>IF(AM313="","",VLOOKUP(AM313,'シフト記号表（勤務時間帯）'!$C$6:$U$35,19,FALSE))</f>
        <v/>
      </c>
      <c r="AN315" s="246" t="str">
        <f>IF(AN313="","",VLOOKUP(AN313,'シフト記号表（勤務時間帯）'!$C$6:$U$35,19,FALSE))</f>
        <v/>
      </c>
      <c r="AO315" s="247" t="str">
        <f>IF(AO313="","",VLOOKUP(AO313,'シフト記号表（勤務時間帯）'!$C$6:$U$35,19,FALSE))</f>
        <v/>
      </c>
      <c r="AP315" s="247" t="str">
        <f>IF(AP313="","",VLOOKUP(AP313,'シフト記号表（勤務時間帯）'!$C$6:$U$35,19,FALSE))</f>
        <v/>
      </c>
      <c r="AQ315" s="247" t="str">
        <f>IF(AQ313="","",VLOOKUP(AQ313,'シフト記号表（勤務時間帯）'!$C$6:$U$35,19,FALSE))</f>
        <v/>
      </c>
      <c r="AR315" s="247" t="str">
        <f>IF(AR313="","",VLOOKUP(AR313,'シフト記号表（勤務時間帯）'!$C$6:$U$35,19,FALSE))</f>
        <v/>
      </c>
      <c r="AS315" s="247" t="str">
        <f>IF(AS313="","",VLOOKUP(AS313,'シフト記号表（勤務時間帯）'!$C$6:$U$35,19,FALSE))</f>
        <v/>
      </c>
      <c r="AT315" s="248" t="str">
        <f>IF(AT313="","",VLOOKUP(AT313,'シフト記号表（勤務時間帯）'!$C$6:$U$35,19,FALSE))</f>
        <v/>
      </c>
      <c r="AU315" s="246" t="str">
        <f>IF(AU313="","",VLOOKUP(AU313,'シフト記号表（勤務時間帯）'!$C$6:$U$35,19,FALSE))</f>
        <v/>
      </c>
      <c r="AV315" s="247" t="str">
        <f>IF(AV313="","",VLOOKUP(AV313,'シフト記号表（勤務時間帯）'!$C$6:$U$35,19,FALSE))</f>
        <v/>
      </c>
      <c r="AW315" s="247" t="str">
        <f>IF(AW313="","",VLOOKUP(AW313,'シフト記号表（勤務時間帯）'!$C$6:$U$35,19,FALSE))</f>
        <v/>
      </c>
      <c r="AX315" s="536">
        <f>IF($BB$3="４週",SUM(S315:AT315),IF($BB$3="暦月",SUM(S315:AW315),""))</f>
        <v>0</v>
      </c>
      <c r="AY315" s="537"/>
      <c r="AZ315" s="538">
        <f>IF($BB$3="４週",AX315/4,IF($BB$3="暦月",'通所型サービス（100名）'!AX315/('通所型サービス（100名）'!$BB$8/7),""))</f>
        <v>0</v>
      </c>
      <c r="BA315" s="539"/>
      <c r="BB315" s="581"/>
      <c r="BC315" s="556"/>
      <c r="BD315" s="556"/>
      <c r="BE315" s="556"/>
      <c r="BF315" s="557"/>
    </row>
    <row r="316" spans="2:58" ht="20.25" customHeight="1">
      <c r="B316" s="459">
        <f>B313+1</f>
        <v>99</v>
      </c>
      <c r="C316" s="540"/>
      <c r="D316" s="541"/>
      <c r="E316" s="542"/>
      <c r="F316" s="249"/>
      <c r="G316" s="549"/>
      <c r="H316" s="551"/>
      <c r="I316" s="475"/>
      <c r="J316" s="475"/>
      <c r="K316" s="476"/>
      <c r="L316" s="552"/>
      <c r="M316" s="553"/>
      <c r="N316" s="553"/>
      <c r="O316" s="554"/>
      <c r="P316" s="558" t="s">
        <v>137</v>
      </c>
      <c r="Q316" s="559"/>
      <c r="R316" s="560"/>
      <c r="S316" s="292"/>
      <c r="T316" s="293"/>
      <c r="U316" s="293"/>
      <c r="V316" s="293"/>
      <c r="W316" s="293"/>
      <c r="X316" s="293"/>
      <c r="Y316" s="294"/>
      <c r="Z316" s="292"/>
      <c r="AA316" s="293"/>
      <c r="AB316" s="293"/>
      <c r="AC316" s="293"/>
      <c r="AD316" s="293"/>
      <c r="AE316" s="293"/>
      <c r="AF316" s="294"/>
      <c r="AG316" s="292"/>
      <c r="AH316" s="293"/>
      <c r="AI316" s="293"/>
      <c r="AJ316" s="293"/>
      <c r="AK316" s="293"/>
      <c r="AL316" s="293"/>
      <c r="AM316" s="294"/>
      <c r="AN316" s="292"/>
      <c r="AO316" s="293"/>
      <c r="AP316" s="293"/>
      <c r="AQ316" s="293"/>
      <c r="AR316" s="293"/>
      <c r="AS316" s="293"/>
      <c r="AT316" s="294"/>
      <c r="AU316" s="292"/>
      <c r="AV316" s="293"/>
      <c r="AW316" s="293"/>
      <c r="AX316" s="624"/>
      <c r="AY316" s="625"/>
      <c r="AZ316" s="626"/>
      <c r="BA316" s="627"/>
      <c r="BB316" s="579"/>
      <c r="BC316" s="553"/>
      <c r="BD316" s="553"/>
      <c r="BE316" s="553"/>
      <c r="BF316" s="554"/>
    </row>
    <row r="317" spans="2:58" ht="20.25" customHeight="1">
      <c r="B317" s="459"/>
      <c r="C317" s="543"/>
      <c r="D317" s="544"/>
      <c r="E317" s="545"/>
      <c r="F317" s="241"/>
      <c r="G317" s="470"/>
      <c r="H317" s="474"/>
      <c r="I317" s="475"/>
      <c r="J317" s="475"/>
      <c r="K317" s="476"/>
      <c r="L317" s="480"/>
      <c r="M317" s="481"/>
      <c r="N317" s="481"/>
      <c r="O317" s="482"/>
      <c r="P317" s="526" t="s">
        <v>138</v>
      </c>
      <c r="Q317" s="527"/>
      <c r="R317" s="528"/>
      <c r="S317" s="242" t="str">
        <f>IF(S316="","",VLOOKUP(S316,'シフト記号表（勤務時間帯）'!$C$6:$K$35,9,FALSE))</f>
        <v/>
      </c>
      <c r="T317" s="243" t="str">
        <f>IF(T316="","",VLOOKUP(T316,'シフト記号表（勤務時間帯）'!$C$6:$K$35,9,FALSE))</f>
        <v/>
      </c>
      <c r="U317" s="243" t="str">
        <f>IF(U316="","",VLOOKUP(U316,'シフト記号表（勤務時間帯）'!$C$6:$K$35,9,FALSE))</f>
        <v/>
      </c>
      <c r="V317" s="243" t="str">
        <f>IF(V316="","",VLOOKUP(V316,'シフト記号表（勤務時間帯）'!$C$6:$K$35,9,FALSE))</f>
        <v/>
      </c>
      <c r="W317" s="243" t="str">
        <f>IF(W316="","",VLOOKUP(W316,'シフト記号表（勤務時間帯）'!$C$6:$K$35,9,FALSE))</f>
        <v/>
      </c>
      <c r="X317" s="243" t="str">
        <f>IF(X316="","",VLOOKUP(X316,'シフト記号表（勤務時間帯）'!$C$6:$K$35,9,FALSE))</f>
        <v/>
      </c>
      <c r="Y317" s="244" t="str">
        <f>IF(Y316="","",VLOOKUP(Y316,'シフト記号表（勤務時間帯）'!$C$6:$K$35,9,FALSE))</f>
        <v/>
      </c>
      <c r="Z317" s="242" t="str">
        <f>IF(Z316="","",VLOOKUP(Z316,'シフト記号表（勤務時間帯）'!$C$6:$K$35,9,FALSE))</f>
        <v/>
      </c>
      <c r="AA317" s="243" t="str">
        <f>IF(AA316="","",VLOOKUP(AA316,'シフト記号表（勤務時間帯）'!$C$6:$K$35,9,FALSE))</f>
        <v/>
      </c>
      <c r="AB317" s="243" t="str">
        <f>IF(AB316="","",VLOOKUP(AB316,'シフト記号表（勤務時間帯）'!$C$6:$K$35,9,FALSE))</f>
        <v/>
      </c>
      <c r="AC317" s="243" t="str">
        <f>IF(AC316="","",VLOOKUP(AC316,'シフト記号表（勤務時間帯）'!$C$6:$K$35,9,FALSE))</f>
        <v/>
      </c>
      <c r="AD317" s="243" t="str">
        <f>IF(AD316="","",VLOOKUP(AD316,'シフト記号表（勤務時間帯）'!$C$6:$K$35,9,FALSE))</f>
        <v/>
      </c>
      <c r="AE317" s="243" t="str">
        <f>IF(AE316="","",VLOOKUP(AE316,'シフト記号表（勤務時間帯）'!$C$6:$K$35,9,FALSE))</f>
        <v/>
      </c>
      <c r="AF317" s="244" t="str">
        <f>IF(AF316="","",VLOOKUP(AF316,'シフト記号表（勤務時間帯）'!$C$6:$K$35,9,FALSE))</f>
        <v/>
      </c>
      <c r="AG317" s="242" t="str">
        <f>IF(AG316="","",VLOOKUP(AG316,'シフト記号表（勤務時間帯）'!$C$6:$K$35,9,FALSE))</f>
        <v/>
      </c>
      <c r="AH317" s="243" t="str">
        <f>IF(AH316="","",VLOOKUP(AH316,'シフト記号表（勤務時間帯）'!$C$6:$K$35,9,FALSE))</f>
        <v/>
      </c>
      <c r="AI317" s="243" t="str">
        <f>IF(AI316="","",VLOOKUP(AI316,'シフト記号表（勤務時間帯）'!$C$6:$K$35,9,FALSE))</f>
        <v/>
      </c>
      <c r="AJ317" s="243" t="str">
        <f>IF(AJ316="","",VLOOKUP(AJ316,'シフト記号表（勤務時間帯）'!$C$6:$K$35,9,FALSE))</f>
        <v/>
      </c>
      <c r="AK317" s="243" t="str">
        <f>IF(AK316="","",VLOOKUP(AK316,'シフト記号表（勤務時間帯）'!$C$6:$K$35,9,FALSE))</f>
        <v/>
      </c>
      <c r="AL317" s="243" t="str">
        <f>IF(AL316="","",VLOOKUP(AL316,'シフト記号表（勤務時間帯）'!$C$6:$K$35,9,FALSE))</f>
        <v/>
      </c>
      <c r="AM317" s="244" t="str">
        <f>IF(AM316="","",VLOOKUP(AM316,'シフト記号表（勤務時間帯）'!$C$6:$K$35,9,FALSE))</f>
        <v/>
      </c>
      <c r="AN317" s="242" t="str">
        <f>IF(AN316="","",VLOOKUP(AN316,'シフト記号表（勤務時間帯）'!$C$6:$K$35,9,FALSE))</f>
        <v/>
      </c>
      <c r="AO317" s="243" t="str">
        <f>IF(AO316="","",VLOOKUP(AO316,'シフト記号表（勤務時間帯）'!$C$6:$K$35,9,FALSE))</f>
        <v/>
      </c>
      <c r="AP317" s="243" t="str">
        <f>IF(AP316="","",VLOOKUP(AP316,'シフト記号表（勤務時間帯）'!$C$6:$K$35,9,FALSE))</f>
        <v/>
      </c>
      <c r="AQ317" s="243" t="str">
        <f>IF(AQ316="","",VLOOKUP(AQ316,'シフト記号表（勤務時間帯）'!$C$6:$K$35,9,FALSE))</f>
        <v/>
      </c>
      <c r="AR317" s="243" t="str">
        <f>IF(AR316="","",VLOOKUP(AR316,'シフト記号表（勤務時間帯）'!$C$6:$K$35,9,FALSE))</f>
        <v/>
      </c>
      <c r="AS317" s="243" t="str">
        <f>IF(AS316="","",VLOOKUP(AS316,'シフト記号表（勤務時間帯）'!$C$6:$K$35,9,FALSE))</f>
        <v/>
      </c>
      <c r="AT317" s="244" t="str">
        <f>IF(AT316="","",VLOOKUP(AT316,'シフト記号表（勤務時間帯）'!$C$6:$K$35,9,FALSE))</f>
        <v/>
      </c>
      <c r="AU317" s="242" t="str">
        <f>IF(AU316="","",VLOOKUP(AU316,'シフト記号表（勤務時間帯）'!$C$6:$K$35,9,FALSE))</f>
        <v/>
      </c>
      <c r="AV317" s="243" t="str">
        <f>IF(AV316="","",VLOOKUP(AV316,'シフト記号表（勤務時間帯）'!$C$6:$K$35,9,FALSE))</f>
        <v/>
      </c>
      <c r="AW317" s="243" t="str">
        <f>IF(AW316="","",VLOOKUP(AW316,'シフト記号表（勤務時間帯）'!$C$6:$K$35,9,FALSE))</f>
        <v/>
      </c>
      <c r="AX317" s="529">
        <f>IF($BB$3="４週",SUM(S317:AT317),IF($BB$3="暦月",SUM(S317:AW317),""))</f>
        <v>0</v>
      </c>
      <c r="AY317" s="530"/>
      <c r="AZ317" s="531">
        <f>IF($BB$3="４週",AX317/4,IF($BB$3="暦月",'通所型サービス（100名）'!AX317/('通所型サービス（100名）'!$BB$8/7),""))</f>
        <v>0</v>
      </c>
      <c r="BA317" s="532"/>
      <c r="BB317" s="580"/>
      <c r="BC317" s="481"/>
      <c r="BD317" s="481"/>
      <c r="BE317" s="481"/>
      <c r="BF317" s="482"/>
    </row>
    <row r="318" spans="2:58" ht="20.25" customHeight="1">
      <c r="B318" s="459"/>
      <c r="C318" s="546"/>
      <c r="D318" s="547"/>
      <c r="E318" s="548"/>
      <c r="F318" s="295">
        <f>C316</f>
        <v>0</v>
      </c>
      <c r="G318" s="550"/>
      <c r="H318" s="474"/>
      <c r="I318" s="475"/>
      <c r="J318" s="475"/>
      <c r="K318" s="476"/>
      <c r="L318" s="555"/>
      <c r="M318" s="556"/>
      <c r="N318" s="556"/>
      <c r="O318" s="557"/>
      <c r="P318" s="533" t="s">
        <v>139</v>
      </c>
      <c r="Q318" s="534"/>
      <c r="R318" s="535"/>
      <c r="S318" s="246" t="str">
        <f>IF(S316="","",VLOOKUP(S316,'シフト記号表（勤務時間帯）'!$C$6:$U$35,19,FALSE))</f>
        <v/>
      </c>
      <c r="T318" s="247" t="str">
        <f>IF(T316="","",VLOOKUP(T316,'シフト記号表（勤務時間帯）'!$C$6:$U$35,19,FALSE))</f>
        <v/>
      </c>
      <c r="U318" s="247" t="str">
        <f>IF(U316="","",VLOOKUP(U316,'シフト記号表（勤務時間帯）'!$C$6:$U$35,19,FALSE))</f>
        <v/>
      </c>
      <c r="V318" s="247" t="str">
        <f>IF(V316="","",VLOOKUP(V316,'シフト記号表（勤務時間帯）'!$C$6:$U$35,19,FALSE))</f>
        <v/>
      </c>
      <c r="W318" s="247" t="str">
        <f>IF(W316="","",VLOOKUP(W316,'シフト記号表（勤務時間帯）'!$C$6:$U$35,19,FALSE))</f>
        <v/>
      </c>
      <c r="X318" s="247" t="str">
        <f>IF(X316="","",VLOOKUP(X316,'シフト記号表（勤務時間帯）'!$C$6:$U$35,19,FALSE))</f>
        <v/>
      </c>
      <c r="Y318" s="248" t="str">
        <f>IF(Y316="","",VLOOKUP(Y316,'シフト記号表（勤務時間帯）'!$C$6:$U$35,19,FALSE))</f>
        <v/>
      </c>
      <c r="Z318" s="246" t="str">
        <f>IF(Z316="","",VLOOKUP(Z316,'シフト記号表（勤務時間帯）'!$C$6:$U$35,19,FALSE))</f>
        <v/>
      </c>
      <c r="AA318" s="247" t="str">
        <f>IF(AA316="","",VLOOKUP(AA316,'シフト記号表（勤務時間帯）'!$C$6:$U$35,19,FALSE))</f>
        <v/>
      </c>
      <c r="AB318" s="247" t="str">
        <f>IF(AB316="","",VLOOKUP(AB316,'シフト記号表（勤務時間帯）'!$C$6:$U$35,19,FALSE))</f>
        <v/>
      </c>
      <c r="AC318" s="247" t="str">
        <f>IF(AC316="","",VLOOKUP(AC316,'シフト記号表（勤務時間帯）'!$C$6:$U$35,19,FALSE))</f>
        <v/>
      </c>
      <c r="AD318" s="247" t="str">
        <f>IF(AD316="","",VLOOKUP(AD316,'シフト記号表（勤務時間帯）'!$C$6:$U$35,19,FALSE))</f>
        <v/>
      </c>
      <c r="AE318" s="247" t="str">
        <f>IF(AE316="","",VLOOKUP(AE316,'シフト記号表（勤務時間帯）'!$C$6:$U$35,19,FALSE))</f>
        <v/>
      </c>
      <c r="AF318" s="248" t="str">
        <f>IF(AF316="","",VLOOKUP(AF316,'シフト記号表（勤務時間帯）'!$C$6:$U$35,19,FALSE))</f>
        <v/>
      </c>
      <c r="AG318" s="246" t="str">
        <f>IF(AG316="","",VLOOKUP(AG316,'シフト記号表（勤務時間帯）'!$C$6:$U$35,19,FALSE))</f>
        <v/>
      </c>
      <c r="AH318" s="247" t="str">
        <f>IF(AH316="","",VLOOKUP(AH316,'シフト記号表（勤務時間帯）'!$C$6:$U$35,19,FALSE))</f>
        <v/>
      </c>
      <c r="AI318" s="247" t="str">
        <f>IF(AI316="","",VLOOKUP(AI316,'シフト記号表（勤務時間帯）'!$C$6:$U$35,19,FALSE))</f>
        <v/>
      </c>
      <c r="AJ318" s="247" t="str">
        <f>IF(AJ316="","",VLOOKUP(AJ316,'シフト記号表（勤務時間帯）'!$C$6:$U$35,19,FALSE))</f>
        <v/>
      </c>
      <c r="AK318" s="247" t="str">
        <f>IF(AK316="","",VLOOKUP(AK316,'シフト記号表（勤務時間帯）'!$C$6:$U$35,19,FALSE))</f>
        <v/>
      </c>
      <c r="AL318" s="247" t="str">
        <f>IF(AL316="","",VLOOKUP(AL316,'シフト記号表（勤務時間帯）'!$C$6:$U$35,19,FALSE))</f>
        <v/>
      </c>
      <c r="AM318" s="248" t="str">
        <f>IF(AM316="","",VLOOKUP(AM316,'シフト記号表（勤務時間帯）'!$C$6:$U$35,19,FALSE))</f>
        <v/>
      </c>
      <c r="AN318" s="246" t="str">
        <f>IF(AN316="","",VLOOKUP(AN316,'シフト記号表（勤務時間帯）'!$C$6:$U$35,19,FALSE))</f>
        <v/>
      </c>
      <c r="AO318" s="247" t="str">
        <f>IF(AO316="","",VLOOKUP(AO316,'シフト記号表（勤務時間帯）'!$C$6:$U$35,19,FALSE))</f>
        <v/>
      </c>
      <c r="AP318" s="247" t="str">
        <f>IF(AP316="","",VLOOKUP(AP316,'シフト記号表（勤務時間帯）'!$C$6:$U$35,19,FALSE))</f>
        <v/>
      </c>
      <c r="AQ318" s="247" t="str">
        <f>IF(AQ316="","",VLOOKUP(AQ316,'シフト記号表（勤務時間帯）'!$C$6:$U$35,19,FALSE))</f>
        <v/>
      </c>
      <c r="AR318" s="247" t="str">
        <f>IF(AR316="","",VLOOKUP(AR316,'シフト記号表（勤務時間帯）'!$C$6:$U$35,19,FALSE))</f>
        <v/>
      </c>
      <c r="AS318" s="247" t="str">
        <f>IF(AS316="","",VLOOKUP(AS316,'シフト記号表（勤務時間帯）'!$C$6:$U$35,19,FALSE))</f>
        <v/>
      </c>
      <c r="AT318" s="248" t="str">
        <f>IF(AT316="","",VLOOKUP(AT316,'シフト記号表（勤務時間帯）'!$C$6:$U$35,19,FALSE))</f>
        <v/>
      </c>
      <c r="AU318" s="246" t="str">
        <f>IF(AU316="","",VLOOKUP(AU316,'シフト記号表（勤務時間帯）'!$C$6:$U$35,19,FALSE))</f>
        <v/>
      </c>
      <c r="AV318" s="247" t="str">
        <f>IF(AV316="","",VLOOKUP(AV316,'シフト記号表（勤務時間帯）'!$C$6:$U$35,19,FALSE))</f>
        <v/>
      </c>
      <c r="AW318" s="247" t="str">
        <f>IF(AW316="","",VLOOKUP(AW316,'シフト記号表（勤務時間帯）'!$C$6:$U$35,19,FALSE))</f>
        <v/>
      </c>
      <c r="AX318" s="536">
        <f>IF($BB$3="４週",SUM(S318:AT318),IF($BB$3="暦月",SUM(S318:AW318),""))</f>
        <v>0</v>
      </c>
      <c r="AY318" s="537"/>
      <c r="AZ318" s="538">
        <f>IF($BB$3="４週",AX318/4,IF($BB$3="暦月",'通所型サービス（100名）'!AX318/('通所型サービス（100名）'!$BB$8/7),""))</f>
        <v>0</v>
      </c>
      <c r="BA318" s="539"/>
      <c r="BB318" s="581"/>
      <c r="BC318" s="556"/>
      <c r="BD318" s="556"/>
      <c r="BE318" s="556"/>
      <c r="BF318" s="557"/>
    </row>
    <row r="319" spans="2:58" ht="20.25" customHeight="1">
      <c r="B319" s="459">
        <f>B316+1</f>
        <v>100</v>
      </c>
      <c r="C319" s="540"/>
      <c r="D319" s="541"/>
      <c r="E319" s="542"/>
      <c r="F319" s="249"/>
      <c r="G319" s="549"/>
      <c r="H319" s="551"/>
      <c r="I319" s="475"/>
      <c r="J319" s="475"/>
      <c r="K319" s="476"/>
      <c r="L319" s="552"/>
      <c r="M319" s="553"/>
      <c r="N319" s="553"/>
      <c r="O319" s="554"/>
      <c r="P319" s="558" t="s">
        <v>137</v>
      </c>
      <c r="Q319" s="559"/>
      <c r="R319" s="560"/>
      <c r="S319" s="292"/>
      <c r="T319" s="293"/>
      <c r="U319" s="293"/>
      <c r="V319" s="293"/>
      <c r="W319" s="293"/>
      <c r="X319" s="293"/>
      <c r="Y319" s="294"/>
      <c r="Z319" s="292"/>
      <c r="AA319" s="293"/>
      <c r="AB319" s="293"/>
      <c r="AC319" s="293"/>
      <c r="AD319" s="293"/>
      <c r="AE319" s="293"/>
      <c r="AF319" s="294"/>
      <c r="AG319" s="292"/>
      <c r="AH319" s="293"/>
      <c r="AI319" s="293"/>
      <c r="AJ319" s="293"/>
      <c r="AK319" s="293"/>
      <c r="AL319" s="293"/>
      <c r="AM319" s="294"/>
      <c r="AN319" s="292"/>
      <c r="AO319" s="293"/>
      <c r="AP319" s="293"/>
      <c r="AQ319" s="293"/>
      <c r="AR319" s="293"/>
      <c r="AS319" s="293"/>
      <c r="AT319" s="294"/>
      <c r="AU319" s="292"/>
      <c r="AV319" s="293"/>
      <c r="AW319" s="293"/>
      <c r="AX319" s="624"/>
      <c r="AY319" s="625"/>
      <c r="AZ319" s="626"/>
      <c r="BA319" s="627"/>
      <c r="BB319" s="579"/>
      <c r="BC319" s="553"/>
      <c r="BD319" s="553"/>
      <c r="BE319" s="553"/>
      <c r="BF319" s="554"/>
    </row>
    <row r="320" spans="2:58" ht="20.25" customHeight="1">
      <c r="B320" s="459"/>
      <c r="C320" s="543"/>
      <c r="D320" s="544"/>
      <c r="E320" s="545"/>
      <c r="F320" s="241"/>
      <c r="G320" s="470"/>
      <c r="H320" s="474"/>
      <c r="I320" s="475"/>
      <c r="J320" s="475"/>
      <c r="K320" s="476"/>
      <c r="L320" s="480"/>
      <c r="M320" s="481"/>
      <c r="N320" s="481"/>
      <c r="O320" s="482"/>
      <c r="P320" s="526" t="s">
        <v>138</v>
      </c>
      <c r="Q320" s="527"/>
      <c r="R320" s="528"/>
      <c r="S320" s="242" t="str">
        <f>IF(S319="","",VLOOKUP(S319,'シフト記号表（勤務時間帯）'!$C$6:$K$35,9,FALSE))</f>
        <v/>
      </c>
      <c r="T320" s="243" t="str">
        <f>IF(T319="","",VLOOKUP(T319,'シフト記号表（勤務時間帯）'!$C$6:$K$35,9,FALSE))</f>
        <v/>
      </c>
      <c r="U320" s="243" t="str">
        <f>IF(U319="","",VLOOKUP(U319,'シフト記号表（勤務時間帯）'!$C$6:$K$35,9,FALSE))</f>
        <v/>
      </c>
      <c r="V320" s="243" t="str">
        <f>IF(V319="","",VLOOKUP(V319,'シフト記号表（勤務時間帯）'!$C$6:$K$35,9,FALSE))</f>
        <v/>
      </c>
      <c r="W320" s="243" t="str">
        <f>IF(W319="","",VLOOKUP(W319,'シフト記号表（勤務時間帯）'!$C$6:$K$35,9,FALSE))</f>
        <v/>
      </c>
      <c r="X320" s="243" t="str">
        <f>IF(X319="","",VLOOKUP(X319,'シフト記号表（勤務時間帯）'!$C$6:$K$35,9,FALSE))</f>
        <v/>
      </c>
      <c r="Y320" s="244" t="str">
        <f>IF(Y319="","",VLOOKUP(Y319,'シフト記号表（勤務時間帯）'!$C$6:$K$35,9,FALSE))</f>
        <v/>
      </c>
      <c r="Z320" s="242" t="str">
        <f>IF(Z319="","",VLOOKUP(Z319,'シフト記号表（勤務時間帯）'!$C$6:$K$35,9,FALSE))</f>
        <v/>
      </c>
      <c r="AA320" s="243" t="str">
        <f>IF(AA319="","",VLOOKUP(AA319,'シフト記号表（勤務時間帯）'!$C$6:$K$35,9,FALSE))</f>
        <v/>
      </c>
      <c r="AB320" s="243" t="str">
        <f>IF(AB319="","",VLOOKUP(AB319,'シフト記号表（勤務時間帯）'!$C$6:$K$35,9,FALSE))</f>
        <v/>
      </c>
      <c r="AC320" s="243" t="str">
        <f>IF(AC319="","",VLOOKUP(AC319,'シフト記号表（勤務時間帯）'!$C$6:$K$35,9,FALSE))</f>
        <v/>
      </c>
      <c r="AD320" s="243" t="str">
        <f>IF(AD319="","",VLOOKUP(AD319,'シフト記号表（勤務時間帯）'!$C$6:$K$35,9,FALSE))</f>
        <v/>
      </c>
      <c r="AE320" s="243" t="str">
        <f>IF(AE319="","",VLOOKUP(AE319,'シフト記号表（勤務時間帯）'!$C$6:$K$35,9,FALSE))</f>
        <v/>
      </c>
      <c r="AF320" s="244" t="str">
        <f>IF(AF319="","",VLOOKUP(AF319,'シフト記号表（勤務時間帯）'!$C$6:$K$35,9,FALSE))</f>
        <v/>
      </c>
      <c r="AG320" s="242" t="str">
        <f>IF(AG319="","",VLOOKUP(AG319,'シフト記号表（勤務時間帯）'!$C$6:$K$35,9,FALSE))</f>
        <v/>
      </c>
      <c r="AH320" s="243" t="str">
        <f>IF(AH319="","",VLOOKUP(AH319,'シフト記号表（勤務時間帯）'!$C$6:$K$35,9,FALSE))</f>
        <v/>
      </c>
      <c r="AI320" s="243" t="str">
        <f>IF(AI319="","",VLOOKUP(AI319,'シフト記号表（勤務時間帯）'!$C$6:$K$35,9,FALSE))</f>
        <v/>
      </c>
      <c r="AJ320" s="243" t="str">
        <f>IF(AJ319="","",VLOOKUP(AJ319,'シフト記号表（勤務時間帯）'!$C$6:$K$35,9,FALSE))</f>
        <v/>
      </c>
      <c r="AK320" s="243" t="str">
        <f>IF(AK319="","",VLOOKUP(AK319,'シフト記号表（勤務時間帯）'!$C$6:$K$35,9,FALSE))</f>
        <v/>
      </c>
      <c r="AL320" s="243" t="str">
        <f>IF(AL319="","",VLOOKUP(AL319,'シフト記号表（勤務時間帯）'!$C$6:$K$35,9,FALSE))</f>
        <v/>
      </c>
      <c r="AM320" s="244" t="str">
        <f>IF(AM319="","",VLOOKUP(AM319,'シフト記号表（勤務時間帯）'!$C$6:$K$35,9,FALSE))</f>
        <v/>
      </c>
      <c r="AN320" s="242" t="str">
        <f>IF(AN319="","",VLOOKUP(AN319,'シフト記号表（勤務時間帯）'!$C$6:$K$35,9,FALSE))</f>
        <v/>
      </c>
      <c r="AO320" s="243" t="str">
        <f>IF(AO319="","",VLOOKUP(AO319,'シフト記号表（勤務時間帯）'!$C$6:$K$35,9,FALSE))</f>
        <v/>
      </c>
      <c r="AP320" s="243" t="str">
        <f>IF(AP319="","",VLOOKUP(AP319,'シフト記号表（勤務時間帯）'!$C$6:$K$35,9,FALSE))</f>
        <v/>
      </c>
      <c r="AQ320" s="243" t="str">
        <f>IF(AQ319="","",VLOOKUP(AQ319,'シフト記号表（勤務時間帯）'!$C$6:$K$35,9,FALSE))</f>
        <v/>
      </c>
      <c r="AR320" s="243" t="str">
        <f>IF(AR319="","",VLOOKUP(AR319,'シフト記号表（勤務時間帯）'!$C$6:$K$35,9,FALSE))</f>
        <v/>
      </c>
      <c r="AS320" s="243" t="str">
        <f>IF(AS319="","",VLOOKUP(AS319,'シフト記号表（勤務時間帯）'!$C$6:$K$35,9,FALSE))</f>
        <v/>
      </c>
      <c r="AT320" s="244" t="str">
        <f>IF(AT319="","",VLOOKUP(AT319,'シフト記号表（勤務時間帯）'!$C$6:$K$35,9,FALSE))</f>
        <v/>
      </c>
      <c r="AU320" s="242" t="str">
        <f>IF(AU319="","",VLOOKUP(AU319,'シフト記号表（勤務時間帯）'!$C$6:$K$35,9,FALSE))</f>
        <v/>
      </c>
      <c r="AV320" s="243" t="str">
        <f>IF(AV319="","",VLOOKUP(AV319,'シフト記号表（勤務時間帯）'!$C$6:$K$35,9,FALSE))</f>
        <v/>
      </c>
      <c r="AW320" s="243" t="str">
        <f>IF(AW319="","",VLOOKUP(AW319,'シフト記号表（勤務時間帯）'!$C$6:$K$35,9,FALSE))</f>
        <v/>
      </c>
      <c r="AX320" s="529">
        <f>IF($BB$3="４週",SUM(S320:AT320),IF($BB$3="暦月",SUM(S320:AW320),""))</f>
        <v>0</v>
      </c>
      <c r="AY320" s="530"/>
      <c r="AZ320" s="531">
        <f>IF($BB$3="４週",AX320/4,IF($BB$3="暦月",'通所型サービス（100名）'!AX320/('通所型サービス（100名）'!$BB$8/7),""))</f>
        <v>0</v>
      </c>
      <c r="BA320" s="532"/>
      <c r="BB320" s="580"/>
      <c r="BC320" s="481"/>
      <c r="BD320" s="481"/>
      <c r="BE320" s="481"/>
      <c r="BF320" s="482"/>
    </row>
    <row r="321" spans="2:73" ht="20.25" customHeight="1" thickBot="1">
      <c r="B321" s="459"/>
      <c r="C321" s="546"/>
      <c r="D321" s="547"/>
      <c r="E321" s="548"/>
      <c r="F321" s="295">
        <f>C319</f>
        <v>0</v>
      </c>
      <c r="G321" s="550"/>
      <c r="H321" s="474"/>
      <c r="I321" s="475"/>
      <c r="J321" s="475"/>
      <c r="K321" s="476"/>
      <c r="L321" s="555"/>
      <c r="M321" s="556"/>
      <c r="N321" s="556"/>
      <c r="O321" s="557"/>
      <c r="P321" s="533" t="s">
        <v>139</v>
      </c>
      <c r="Q321" s="534"/>
      <c r="R321" s="535"/>
      <c r="S321" s="246" t="str">
        <f>IF(S319="","",VLOOKUP(S319,'シフト記号表（勤務時間帯）'!$C$6:$U$35,19,FALSE))</f>
        <v/>
      </c>
      <c r="T321" s="247" t="str">
        <f>IF(T319="","",VLOOKUP(T319,'シフト記号表（勤務時間帯）'!$C$6:$U$35,19,FALSE))</f>
        <v/>
      </c>
      <c r="U321" s="247" t="str">
        <f>IF(U319="","",VLOOKUP(U319,'シフト記号表（勤務時間帯）'!$C$6:$U$35,19,FALSE))</f>
        <v/>
      </c>
      <c r="V321" s="247" t="str">
        <f>IF(V319="","",VLOOKUP(V319,'シフト記号表（勤務時間帯）'!$C$6:$U$35,19,FALSE))</f>
        <v/>
      </c>
      <c r="W321" s="247" t="str">
        <f>IF(W319="","",VLOOKUP(W319,'シフト記号表（勤務時間帯）'!$C$6:$U$35,19,FALSE))</f>
        <v/>
      </c>
      <c r="X321" s="247" t="str">
        <f>IF(X319="","",VLOOKUP(X319,'シフト記号表（勤務時間帯）'!$C$6:$U$35,19,FALSE))</f>
        <v/>
      </c>
      <c r="Y321" s="248" t="str">
        <f>IF(Y319="","",VLOOKUP(Y319,'シフト記号表（勤務時間帯）'!$C$6:$U$35,19,FALSE))</f>
        <v/>
      </c>
      <c r="Z321" s="246" t="str">
        <f>IF(Z319="","",VLOOKUP(Z319,'シフト記号表（勤務時間帯）'!$C$6:$U$35,19,FALSE))</f>
        <v/>
      </c>
      <c r="AA321" s="247" t="str">
        <f>IF(AA319="","",VLOOKUP(AA319,'シフト記号表（勤務時間帯）'!$C$6:$U$35,19,FALSE))</f>
        <v/>
      </c>
      <c r="AB321" s="247" t="str">
        <f>IF(AB319="","",VLOOKUP(AB319,'シフト記号表（勤務時間帯）'!$C$6:$U$35,19,FALSE))</f>
        <v/>
      </c>
      <c r="AC321" s="247" t="str">
        <f>IF(AC319="","",VLOOKUP(AC319,'シフト記号表（勤務時間帯）'!$C$6:$U$35,19,FALSE))</f>
        <v/>
      </c>
      <c r="AD321" s="247" t="str">
        <f>IF(AD319="","",VLOOKUP(AD319,'シフト記号表（勤務時間帯）'!$C$6:$U$35,19,FALSE))</f>
        <v/>
      </c>
      <c r="AE321" s="247" t="str">
        <f>IF(AE319="","",VLOOKUP(AE319,'シフト記号表（勤務時間帯）'!$C$6:$U$35,19,FALSE))</f>
        <v/>
      </c>
      <c r="AF321" s="248" t="str">
        <f>IF(AF319="","",VLOOKUP(AF319,'シフト記号表（勤務時間帯）'!$C$6:$U$35,19,FALSE))</f>
        <v/>
      </c>
      <c r="AG321" s="246" t="str">
        <f>IF(AG319="","",VLOOKUP(AG319,'シフト記号表（勤務時間帯）'!$C$6:$U$35,19,FALSE))</f>
        <v/>
      </c>
      <c r="AH321" s="247" t="str">
        <f>IF(AH319="","",VLOOKUP(AH319,'シフト記号表（勤務時間帯）'!$C$6:$U$35,19,FALSE))</f>
        <v/>
      </c>
      <c r="AI321" s="247" t="str">
        <f>IF(AI319="","",VLOOKUP(AI319,'シフト記号表（勤務時間帯）'!$C$6:$U$35,19,FALSE))</f>
        <v/>
      </c>
      <c r="AJ321" s="247" t="str">
        <f>IF(AJ319="","",VLOOKUP(AJ319,'シフト記号表（勤務時間帯）'!$C$6:$U$35,19,FALSE))</f>
        <v/>
      </c>
      <c r="AK321" s="247" t="str">
        <f>IF(AK319="","",VLOOKUP(AK319,'シフト記号表（勤務時間帯）'!$C$6:$U$35,19,FALSE))</f>
        <v/>
      </c>
      <c r="AL321" s="247" t="str">
        <f>IF(AL319="","",VLOOKUP(AL319,'シフト記号表（勤務時間帯）'!$C$6:$U$35,19,FALSE))</f>
        <v/>
      </c>
      <c r="AM321" s="248" t="str">
        <f>IF(AM319="","",VLOOKUP(AM319,'シフト記号表（勤務時間帯）'!$C$6:$U$35,19,FALSE))</f>
        <v/>
      </c>
      <c r="AN321" s="246" t="str">
        <f>IF(AN319="","",VLOOKUP(AN319,'シフト記号表（勤務時間帯）'!$C$6:$U$35,19,FALSE))</f>
        <v/>
      </c>
      <c r="AO321" s="247" t="str">
        <f>IF(AO319="","",VLOOKUP(AO319,'シフト記号表（勤務時間帯）'!$C$6:$U$35,19,FALSE))</f>
        <v/>
      </c>
      <c r="AP321" s="247" t="str">
        <f>IF(AP319="","",VLOOKUP(AP319,'シフト記号表（勤務時間帯）'!$C$6:$U$35,19,FALSE))</f>
        <v/>
      </c>
      <c r="AQ321" s="247" t="str">
        <f>IF(AQ319="","",VLOOKUP(AQ319,'シフト記号表（勤務時間帯）'!$C$6:$U$35,19,FALSE))</f>
        <v/>
      </c>
      <c r="AR321" s="247" t="str">
        <f>IF(AR319="","",VLOOKUP(AR319,'シフト記号表（勤務時間帯）'!$C$6:$U$35,19,FALSE))</f>
        <v/>
      </c>
      <c r="AS321" s="247" t="str">
        <f>IF(AS319="","",VLOOKUP(AS319,'シフト記号表（勤務時間帯）'!$C$6:$U$35,19,FALSE))</f>
        <v/>
      </c>
      <c r="AT321" s="248" t="str">
        <f>IF(AT319="","",VLOOKUP(AT319,'シフト記号表（勤務時間帯）'!$C$6:$U$35,19,FALSE))</f>
        <v/>
      </c>
      <c r="AU321" s="246" t="str">
        <f>IF(AU319="","",VLOOKUP(AU319,'シフト記号表（勤務時間帯）'!$C$6:$U$35,19,FALSE))</f>
        <v/>
      </c>
      <c r="AV321" s="247" t="str">
        <f>IF(AV319="","",VLOOKUP(AV319,'シフト記号表（勤務時間帯）'!$C$6:$U$35,19,FALSE))</f>
        <v/>
      </c>
      <c r="AW321" s="247" t="str">
        <f>IF(AW319="","",VLOOKUP(AW319,'シフト記号表（勤務時間帯）'!$C$6:$U$35,19,FALSE))</f>
        <v/>
      </c>
      <c r="AX321" s="536">
        <f>IF($BB$3="４週",SUM(S321:AT321),IF($BB$3="暦月",SUM(S321:AW321),""))</f>
        <v>0</v>
      </c>
      <c r="AY321" s="537"/>
      <c r="AZ321" s="538">
        <f>IF($BB$3="４週",AX321/4,IF($BB$3="暦月",'通所型サービス（100名）'!AX321/('通所型サービス（100名）'!$BB$8/7),""))</f>
        <v>0</v>
      </c>
      <c r="BA321" s="539"/>
      <c r="BB321" s="581"/>
      <c r="BC321" s="556"/>
      <c r="BD321" s="556"/>
      <c r="BE321" s="556"/>
      <c r="BF321" s="557"/>
    </row>
    <row r="322" spans="2:73" s="219" customFormat="1" ht="6" customHeight="1" thickBot="1">
      <c r="B322" s="251"/>
      <c r="C322" s="252"/>
      <c r="D322" s="252"/>
      <c r="E322" s="252"/>
      <c r="F322" s="253"/>
      <c r="G322" s="253"/>
      <c r="H322" s="254"/>
      <c r="I322" s="254"/>
      <c r="J322" s="254"/>
      <c r="K322" s="254"/>
      <c r="L322" s="253"/>
      <c r="M322" s="253"/>
      <c r="N322" s="253"/>
      <c r="O322" s="253"/>
      <c r="P322" s="255"/>
      <c r="Q322" s="255"/>
      <c r="R322" s="255"/>
      <c r="S322" s="297"/>
      <c r="T322" s="297"/>
      <c r="U322" s="297"/>
      <c r="V322" s="297"/>
      <c r="W322" s="297"/>
      <c r="X322" s="297"/>
      <c r="Y322" s="297"/>
      <c r="Z322" s="297"/>
      <c r="AA322" s="297"/>
      <c r="AB322" s="297"/>
      <c r="AC322" s="297"/>
      <c r="AD322" s="297"/>
      <c r="AE322" s="297"/>
      <c r="AF322" s="297"/>
      <c r="AG322" s="297"/>
      <c r="AH322" s="297"/>
      <c r="AI322" s="297"/>
      <c r="AJ322" s="297"/>
      <c r="AK322" s="297"/>
      <c r="AL322" s="297"/>
      <c r="AM322" s="297"/>
      <c r="AN322" s="297"/>
      <c r="AO322" s="297"/>
      <c r="AP322" s="297"/>
      <c r="AQ322" s="297"/>
      <c r="AR322" s="297"/>
      <c r="AS322" s="297"/>
      <c r="AT322" s="297"/>
      <c r="AU322" s="297"/>
      <c r="AV322" s="297"/>
      <c r="AW322" s="297"/>
      <c r="AX322" s="298"/>
      <c r="AY322" s="298"/>
      <c r="AZ322" s="298"/>
      <c r="BA322" s="298"/>
      <c r="BB322" s="253"/>
      <c r="BC322" s="253"/>
      <c r="BD322" s="253"/>
      <c r="BE322" s="253"/>
      <c r="BF322" s="257"/>
    </row>
    <row r="323" spans="2:73" ht="20.100000000000001" customHeight="1">
      <c r="B323" s="258"/>
      <c r="C323" s="259"/>
      <c r="D323" s="259"/>
      <c r="E323" s="259"/>
      <c r="F323" s="259"/>
      <c r="G323" s="620" t="s">
        <v>140</v>
      </c>
      <c r="H323" s="620"/>
      <c r="I323" s="620"/>
      <c r="J323" s="620"/>
      <c r="K323" s="620"/>
      <c r="L323" s="620"/>
      <c r="M323" s="620"/>
      <c r="N323" s="620"/>
      <c r="O323" s="620"/>
      <c r="P323" s="620"/>
      <c r="Q323" s="620"/>
      <c r="R323" s="621"/>
      <c r="S323" s="260" t="str">
        <f t="shared" ref="S323:AW323" si="1">IF(SUMIF($F$22:$F$60, "生活相談員", S22:S60)=0,"",SUMIF($F$22:$F$60,"生活相談員",S22:S60))</f>
        <v/>
      </c>
      <c r="T323" s="261" t="str">
        <f t="shared" si="1"/>
        <v/>
      </c>
      <c r="U323" s="261" t="str">
        <f t="shared" si="1"/>
        <v/>
      </c>
      <c r="V323" s="261" t="str">
        <f t="shared" si="1"/>
        <v/>
      </c>
      <c r="W323" s="261" t="str">
        <f t="shared" si="1"/>
        <v/>
      </c>
      <c r="X323" s="261" t="str">
        <f t="shared" si="1"/>
        <v/>
      </c>
      <c r="Y323" s="262" t="str">
        <f t="shared" si="1"/>
        <v/>
      </c>
      <c r="Z323" s="260" t="str">
        <f t="shared" si="1"/>
        <v/>
      </c>
      <c r="AA323" s="261" t="str">
        <f t="shared" si="1"/>
        <v/>
      </c>
      <c r="AB323" s="261" t="str">
        <f t="shared" si="1"/>
        <v/>
      </c>
      <c r="AC323" s="261" t="str">
        <f t="shared" si="1"/>
        <v/>
      </c>
      <c r="AD323" s="261" t="str">
        <f t="shared" si="1"/>
        <v/>
      </c>
      <c r="AE323" s="261" t="str">
        <f t="shared" si="1"/>
        <v/>
      </c>
      <c r="AF323" s="262" t="str">
        <f t="shared" si="1"/>
        <v/>
      </c>
      <c r="AG323" s="260" t="str">
        <f t="shared" si="1"/>
        <v/>
      </c>
      <c r="AH323" s="261" t="str">
        <f t="shared" si="1"/>
        <v/>
      </c>
      <c r="AI323" s="261" t="str">
        <f t="shared" si="1"/>
        <v/>
      </c>
      <c r="AJ323" s="261" t="str">
        <f t="shared" si="1"/>
        <v/>
      </c>
      <c r="AK323" s="261" t="str">
        <f t="shared" si="1"/>
        <v/>
      </c>
      <c r="AL323" s="261" t="str">
        <f t="shared" si="1"/>
        <v/>
      </c>
      <c r="AM323" s="262" t="str">
        <f t="shared" si="1"/>
        <v/>
      </c>
      <c r="AN323" s="260" t="str">
        <f t="shared" si="1"/>
        <v/>
      </c>
      <c r="AO323" s="261" t="str">
        <f t="shared" si="1"/>
        <v/>
      </c>
      <c r="AP323" s="261" t="str">
        <f t="shared" si="1"/>
        <v/>
      </c>
      <c r="AQ323" s="261" t="str">
        <f t="shared" si="1"/>
        <v/>
      </c>
      <c r="AR323" s="261" t="str">
        <f t="shared" si="1"/>
        <v/>
      </c>
      <c r="AS323" s="261" t="str">
        <f t="shared" si="1"/>
        <v/>
      </c>
      <c r="AT323" s="262" t="str">
        <f t="shared" si="1"/>
        <v/>
      </c>
      <c r="AU323" s="260" t="str">
        <f t="shared" si="1"/>
        <v/>
      </c>
      <c r="AV323" s="261" t="str">
        <f t="shared" si="1"/>
        <v/>
      </c>
      <c r="AW323" s="262" t="str">
        <f t="shared" si="1"/>
        <v/>
      </c>
      <c r="AX323" s="622" t="str">
        <f>IF(SUMIF($F$22:$F$60, "生活相談員", AX22:AY60)=0,"",SUMIF($F$22:$F$60,"生活相談員",AX22:AY60))</f>
        <v/>
      </c>
      <c r="AY323" s="623"/>
      <c r="AZ323" s="582" t="str">
        <f>IF(AX323="","",IF($BB$3="４週",AX323/4,IF($BB$3="暦月",AX323/('通所型サービス（100名）'!$BB$8/7),"")))</f>
        <v/>
      </c>
      <c r="BA323" s="583"/>
      <c r="BB323" s="584"/>
      <c r="BC323" s="585"/>
      <c r="BD323" s="585"/>
      <c r="BE323" s="585"/>
      <c r="BF323" s="586"/>
    </row>
    <row r="324" spans="2:73" ht="20.25" customHeight="1">
      <c r="B324" s="263"/>
      <c r="C324" s="264"/>
      <c r="D324" s="264"/>
      <c r="E324" s="264"/>
      <c r="F324" s="264"/>
      <c r="G324" s="593" t="s">
        <v>141</v>
      </c>
      <c r="H324" s="593"/>
      <c r="I324" s="593"/>
      <c r="J324" s="593"/>
      <c r="K324" s="593"/>
      <c r="L324" s="593"/>
      <c r="M324" s="593"/>
      <c r="N324" s="593"/>
      <c r="O324" s="593"/>
      <c r="P324" s="593"/>
      <c r="Q324" s="593"/>
      <c r="R324" s="594"/>
      <c r="S324" s="265" t="str">
        <f t="shared" ref="S324:AX324" si="2">IF(SUMIF($F$22:$F$60, "介護職員", S22:S60)=0,"",SUMIF($F$22:$F$60, "介護職員", S22:S60))</f>
        <v/>
      </c>
      <c r="T324" s="266" t="str">
        <f t="shared" si="2"/>
        <v/>
      </c>
      <c r="U324" s="266" t="str">
        <f t="shared" si="2"/>
        <v/>
      </c>
      <c r="V324" s="266" t="str">
        <f t="shared" si="2"/>
        <v/>
      </c>
      <c r="W324" s="266" t="str">
        <f t="shared" si="2"/>
        <v/>
      </c>
      <c r="X324" s="266" t="str">
        <f t="shared" si="2"/>
        <v/>
      </c>
      <c r="Y324" s="267" t="str">
        <f t="shared" si="2"/>
        <v/>
      </c>
      <c r="Z324" s="265" t="str">
        <f t="shared" si="2"/>
        <v/>
      </c>
      <c r="AA324" s="266" t="str">
        <f t="shared" si="2"/>
        <v/>
      </c>
      <c r="AB324" s="266" t="str">
        <f t="shared" si="2"/>
        <v/>
      </c>
      <c r="AC324" s="266" t="str">
        <f t="shared" si="2"/>
        <v/>
      </c>
      <c r="AD324" s="266" t="str">
        <f t="shared" si="2"/>
        <v/>
      </c>
      <c r="AE324" s="266" t="str">
        <f t="shared" si="2"/>
        <v/>
      </c>
      <c r="AF324" s="267" t="str">
        <f t="shared" si="2"/>
        <v/>
      </c>
      <c r="AG324" s="265" t="str">
        <f t="shared" si="2"/>
        <v/>
      </c>
      <c r="AH324" s="266" t="str">
        <f t="shared" si="2"/>
        <v/>
      </c>
      <c r="AI324" s="266" t="str">
        <f t="shared" si="2"/>
        <v/>
      </c>
      <c r="AJ324" s="266" t="str">
        <f t="shared" si="2"/>
        <v/>
      </c>
      <c r="AK324" s="266" t="str">
        <f t="shared" si="2"/>
        <v/>
      </c>
      <c r="AL324" s="266" t="str">
        <f t="shared" si="2"/>
        <v/>
      </c>
      <c r="AM324" s="267" t="str">
        <f t="shared" si="2"/>
        <v/>
      </c>
      <c r="AN324" s="265" t="str">
        <f t="shared" si="2"/>
        <v/>
      </c>
      <c r="AO324" s="266" t="str">
        <f t="shared" si="2"/>
        <v/>
      </c>
      <c r="AP324" s="266" t="str">
        <f t="shared" si="2"/>
        <v/>
      </c>
      <c r="AQ324" s="266" t="str">
        <f t="shared" si="2"/>
        <v/>
      </c>
      <c r="AR324" s="266" t="str">
        <f t="shared" si="2"/>
        <v/>
      </c>
      <c r="AS324" s="266" t="str">
        <f t="shared" si="2"/>
        <v/>
      </c>
      <c r="AT324" s="267" t="str">
        <f t="shared" si="2"/>
        <v/>
      </c>
      <c r="AU324" s="265" t="str">
        <f t="shared" si="2"/>
        <v/>
      </c>
      <c r="AV324" s="266" t="str">
        <f t="shared" si="2"/>
        <v/>
      </c>
      <c r="AW324" s="267" t="str">
        <f t="shared" si="2"/>
        <v/>
      </c>
      <c r="AX324" s="595" t="str">
        <f t="shared" si="2"/>
        <v/>
      </c>
      <c r="AY324" s="596"/>
      <c r="AZ324" s="597" t="str">
        <f>IF(AX324="","",IF($BB$3="４週",AX324/4,IF($BB$3="暦月",AX324/('通所型サービス（100名）'!$BB$8/7),"")))</f>
        <v/>
      </c>
      <c r="BA324" s="598"/>
      <c r="BB324" s="587"/>
      <c r="BC324" s="588"/>
      <c r="BD324" s="588"/>
      <c r="BE324" s="588"/>
      <c r="BF324" s="589"/>
    </row>
    <row r="325" spans="2:73" ht="20.25" customHeight="1">
      <c r="B325" s="263"/>
      <c r="C325" s="264"/>
      <c r="D325" s="264"/>
      <c r="E325" s="264"/>
      <c r="F325" s="264"/>
      <c r="G325" s="593" t="s">
        <v>142</v>
      </c>
      <c r="H325" s="593"/>
      <c r="I325" s="593"/>
      <c r="J325" s="593"/>
      <c r="K325" s="593"/>
      <c r="L325" s="593"/>
      <c r="M325" s="593"/>
      <c r="N325" s="593"/>
      <c r="O325" s="593"/>
      <c r="P325" s="593"/>
      <c r="Q325" s="593"/>
      <c r="R325" s="594"/>
      <c r="S325" s="268"/>
      <c r="T325" s="269"/>
      <c r="U325" s="269"/>
      <c r="V325" s="269"/>
      <c r="W325" s="269"/>
      <c r="X325" s="269"/>
      <c r="Y325" s="270"/>
      <c r="Z325" s="268"/>
      <c r="AA325" s="269"/>
      <c r="AB325" s="269"/>
      <c r="AC325" s="269"/>
      <c r="AD325" s="269"/>
      <c r="AE325" s="269"/>
      <c r="AF325" s="270"/>
      <c r="AG325" s="268"/>
      <c r="AH325" s="269"/>
      <c r="AI325" s="269"/>
      <c r="AJ325" s="269"/>
      <c r="AK325" s="269"/>
      <c r="AL325" s="269"/>
      <c r="AM325" s="270"/>
      <c r="AN325" s="268"/>
      <c r="AO325" s="269"/>
      <c r="AP325" s="269"/>
      <c r="AQ325" s="269"/>
      <c r="AR325" s="269"/>
      <c r="AS325" s="269"/>
      <c r="AT325" s="270"/>
      <c r="AU325" s="268"/>
      <c r="AV325" s="269"/>
      <c r="AW325" s="270"/>
      <c r="AX325" s="599"/>
      <c r="AY325" s="600"/>
      <c r="AZ325" s="600"/>
      <c r="BA325" s="601"/>
      <c r="BB325" s="587"/>
      <c r="BC325" s="588"/>
      <c r="BD325" s="588"/>
      <c r="BE325" s="588"/>
      <c r="BF325" s="589"/>
    </row>
    <row r="326" spans="2:73" ht="20.25" customHeight="1">
      <c r="B326" s="263"/>
      <c r="C326" s="264"/>
      <c r="D326" s="264"/>
      <c r="E326" s="264"/>
      <c r="F326" s="264"/>
      <c r="G326" s="593" t="s">
        <v>143</v>
      </c>
      <c r="H326" s="593"/>
      <c r="I326" s="593"/>
      <c r="J326" s="593"/>
      <c r="K326" s="593"/>
      <c r="L326" s="593"/>
      <c r="M326" s="593"/>
      <c r="N326" s="593"/>
      <c r="O326" s="593"/>
      <c r="P326" s="593"/>
      <c r="Q326" s="593"/>
      <c r="R326" s="594"/>
      <c r="S326" s="268"/>
      <c r="T326" s="269"/>
      <c r="U326" s="269"/>
      <c r="V326" s="269"/>
      <c r="W326" s="269"/>
      <c r="X326" s="269"/>
      <c r="Y326" s="270"/>
      <c r="Z326" s="268"/>
      <c r="AA326" s="269"/>
      <c r="AB326" s="269"/>
      <c r="AC326" s="269"/>
      <c r="AD326" s="269"/>
      <c r="AE326" s="269"/>
      <c r="AF326" s="270"/>
      <c r="AG326" s="268"/>
      <c r="AH326" s="269"/>
      <c r="AI326" s="269"/>
      <c r="AJ326" s="269"/>
      <c r="AK326" s="269"/>
      <c r="AL326" s="269"/>
      <c r="AM326" s="270"/>
      <c r="AN326" s="268"/>
      <c r="AO326" s="269"/>
      <c r="AP326" s="269"/>
      <c r="AQ326" s="269"/>
      <c r="AR326" s="269"/>
      <c r="AS326" s="269"/>
      <c r="AT326" s="270"/>
      <c r="AU326" s="268"/>
      <c r="AV326" s="269"/>
      <c r="AW326" s="270"/>
      <c r="AX326" s="602"/>
      <c r="AY326" s="603"/>
      <c r="AZ326" s="603"/>
      <c r="BA326" s="604"/>
      <c r="BB326" s="587"/>
      <c r="BC326" s="588"/>
      <c r="BD326" s="588"/>
      <c r="BE326" s="588"/>
      <c r="BF326" s="589"/>
    </row>
    <row r="327" spans="2:73" ht="20.25" customHeight="1" thickBot="1">
      <c r="B327" s="271"/>
      <c r="C327" s="272"/>
      <c r="D327" s="272"/>
      <c r="E327" s="272"/>
      <c r="F327" s="272"/>
      <c r="G327" s="612" t="s">
        <v>144</v>
      </c>
      <c r="H327" s="612"/>
      <c r="I327" s="612"/>
      <c r="J327" s="612"/>
      <c r="K327" s="612"/>
      <c r="L327" s="612"/>
      <c r="M327" s="612"/>
      <c r="N327" s="612"/>
      <c r="O327" s="612"/>
      <c r="P327" s="612"/>
      <c r="Q327" s="612"/>
      <c r="R327" s="613"/>
      <c r="S327" s="273" t="str">
        <f>IF(S326&lt;&gt;"",IF(S325&gt;15,((S325-15)/5+1)*S326,S326),"")</f>
        <v/>
      </c>
      <c r="T327" s="274" t="str">
        <f t="shared" ref="T327:AW327" si="3">IF(T326&lt;&gt;"",IF(T325&gt;15,((T325-15)/5+1)*T326,T326),"")</f>
        <v/>
      </c>
      <c r="U327" s="274" t="str">
        <f t="shared" si="3"/>
        <v/>
      </c>
      <c r="V327" s="274" t="str">
        <f t="shared" si="3"/>
        <v/>
      </c>
      <c r="W327" s="274" t="str">
        <f t="shared" si="3"/>
        <v/>
      </c>
      <c r="X327" s="274" t="str">
        <f t="shared" si="3"/>
        <v/>
      </c>
      <c r="Y327" s="275" t="str">
        <f t="shared" si="3"/>
        <v/>
      </c>
      <c r="Z327" s="273" t="str">
        <f t="shared" si="3"/>
        <v/>
      </c>
      <c r="AA327" s="274" t="str">
        <f t="shared" si="3"/>
        <v/>
      </c>
      <c r="AB327" s="274" t="str">
        <f t="shared" si="3"/>
        <v/>
      </c>
      <c r="AC327" s="274" t="str">
        <f t="shared" si="3"/>
        <v/>
      </c>
      <c r="AD327" s="274" t="str">
        <f t="shared" si="3"/>
        <v/>
      </c>
      <c r="AE327" s="274" t="str">
        <f t="shared" si="3"/>
        <v/>
      </c>
      <c r="AF327" s="275" t="str">
        <f t="shared" si="3"/>
        <v/>
      </c>
      <c r="AG327" s="273" t="str">
        <f t="shared" si="3"/>
        <v/>
      </c>
      <c r="AH327" s="274" t="str">
        <f t="shared" si="3"/>
        <v/>
      </c>
      <c r="AI327" s="274" t="str">
        <f t="shared" si="3"/>
        <v/>
      </c>
      <c r="AJ327" s="274" t="str">
        <f t="shared" si="3"/>
        <v/>
      </c>
      <c r="AK327" s="274" t="str">
        <f t="shared" si="3"/>
        <v/>
      </c>
      <c r="AL327" s="274" t="str">
        <f t="shared" si="3"/>
        <v/>
      </c>
      <c r="AM327" s="275" t="str">
        <f t="shared" si="3"/>
        <v/>
      </c>
      <c r="AN327" s="273" t="str">
        <f t="shared" si="3"/>
        <v/>
      </c>
      <c r="AO327" s="274" t="str">
        <f t="shared" si="3"/>
        <v/>
      </c>
      <c r="AP327" s="274" t="str">
        <f t="shared" si="3"/>
        <v/>
      </c>
      <c r="AQ327" s="274" t="str">
        <f t="shared" si="3"/>
        <v/>
      </c>
      <c r="AR327" s="274" t="str">
        <f t="shared" si="3"/>
        <v/>
      </c>
      <c r="AS327" s="274" t="str">
        <f t="shared" si="3"/>
        <v/>
      </c>
      <c r="AT327" s="275" t="str">
        <f t="shared" si="3"/>
        <v/>
      </c>
      <c r="AU327" s="265" t="str">
        <f t="shared" si="3"/>
        <v/>
      </c>
      <c r="AV327" s="266" t="str">
        <f t="shared" si="3"/>
        <v/>
      </c>
      <c r="AW327" s="267" t="str">
        <f t="shared" si="3"/>
        <v/>
      </c>
      <c r="AX327" s="602"/>
      <c r="AY327" s="603"/>
      <c r="AZ327" s="603"/>
      <c r="BA327" s="604"/>
      <c r="BB327" s="587"/>
      <c r="BC327" s="588"/>
      <c r="BD327" s="588"/>
      <c r="BE327" s="588"/>
      <c r="BF327" s="589"/>
    </row>
    <row r="328" spans="2:73" ht="18.75" customHeight="1">
      <c r="B328" s="501" t="s">
        <v>145</v>
      </c>
      <c r="C328" s="502"/>
      <c r="D328" s="502"/>
      <c r="E328" s="502"/>
      <c r="F328" s="502"/>
      <c r="G328" s="502"/>
      <c r="H328" s="502"/>
      <c r="I328" s="502"/>
      <c r="J328" s="502"/>
      <c r="K328" s="503"/>
      <c r="L328" s="614" t="s">
        <v>146</v>
      </c>
      <c r="M328" s="614"/>
      <c r="N328" s="614"/>
      <c r="O328" s="614"/>
      <c r="P328" s="614"/>
      <c r="Q328" s="614"/>
      <c r="R328" s="615"/>
      <c r="S328" s="276" t="str">
        <f>IF($L328="","",IF(COUNTIFS($F$22:$F$60,$L328,S$22:S$60,"&gt;0")=0,"",COUNTIFS($F$22:$F$60,$L328,S$22:S$60,"&gt;0")))</f>
        <v/>
      </c>
      <c r="T328" s="277" t="str">
        <f t="shared" ref="T328:AW332" si="4">IF($L328="","",IF(COUNTIFS($F$22:$F$60,$L328,T$22:T$60,"&gt;0")=0,"",COUNTIFS($F$22:$F$60,$L328,T$22:T$60,"&gt;0")))</f>
        <v/>
      </c>
      <c r="U328" s="277" t="str">
        <f t="shared" si="4"/>
        <v/>
      </c>
      <c r="V328" s="277" t="str">
        <f t="shared" si="4"/>
        <v/>
      </c>
      <c r="W328" s="277" t="str">
        <f t="shared" si="4"/>
        <v/>
      </c>
      <c r="X328" s="277" t="str">
        <f t="shared" si="4"/>
        <v/>
      </c>
      <c r="Y328" s="278" t="str">
        <f t="shared" si="4"/>
        <v/>
      </c>
      <c r="Z328" s="279" t="str">
        <f t="shared" si="4"/>
        <v/>
      </c>
      <c r="AA328" s="277" t="str">
        <f t="shared" si="4"/>
        <v/>
      </c>
      <c r="AB328" s="277" t="str">
        <f t="shared" si="4"/>
        <v/>
      </c>
      <c r="AC328" s="277" t="str">
        <f t="shared" si="4"/>
        <v/>
      </c>
      <c r="AD328" s="277" t="str">
        <f t="shared" si="4"/>
        <v/>
      </c>
      <c r="AE328" s="277" t="str">
        <f t="shared" si="4"/>
        <v/>
      </c>
      <c r="AF328" s="278" t="str">
        <f t="shared" si="4"/>
        <v/>
      </c>
      <c r="AG328" s="277" t="str">
        <f t="shared" si="4"/>
        <v/>
      </c>
      <c r="AH328" s="277" t="str">
        <f t="shared" si="4"/>
        <v/>
      </c>
      <c r="AI328" s="277" t="str">
        <f t="shared" si="4"/>
        <v/>
      </c>
      <c r="AJ328" s="277" t="str">
        <f t="shared" si="4"/>
        <v/>
      </c>
      <c r="AK328" s="277" t="str">
        <f t="shared" si="4"/>
        <v/>
      </c>
      <c r="AL328" s="277" t="str">
        <f t="shared" si="4"/>
        <v/>
      </c>
      <c r="AM328" s="278" t="str">
        <f t="shared" si="4"/>
        <v/>
      </c>
      <c r="AN328" s="277" t="str">
        <f t="shared" si="4"/>
        <v/>
      </c>
      <c r="AO328" s="277" t="str">
        <f t="shared" si="4"/>
        <v/>
      </c>
      <c r="AP328" s="277" t="str">
        <f t="shared" si="4"/>
        <v/>
      </c>
      <c r="AQ328" s="277" t="str">
        <f t="shared" si="4"/>
        <v/>
      </c>
      <c r="AR328" s="277" t="str">
        <f t="shared" si="4"/>
        <v/>
      </c>
      <c r="AS328" s="277" t="str">
        <f t="shared" si="4"/>
        <v/>
      </c>
      <c r="AT328" s="278" t="str">
        <f t="shared" si="4"/>
        <v/>
      </c>
      <c r="AU328" s="277" t="str">
        <f t="shared" si="4"/>
        <v/>
      </c>
      <c r="AV328" s="277" t="str">
        <f t="shared" si="4"/>
        <v/>
      </c>
      <c r="AW328" s="278" t="str">
        <f t="shared" si="4"/>
        <v/>
      </c>
      <c r="AX328" s="602"/>
      <c r="AY328" s="603"/>
      <c r="AZ328" s="603"/>
      <c r="BA328" s="604"/>
      <c r="BB328" s="587"/>
      <c r="BC328" s="588"/>
      <c r="BD328" s="588"/>
      <c r="BE328" s="588"/>
      <c r="BF328" s="589"/>
    </row>
    <row r="329" spans="2:73" ht="18.75" customHeight="1">
      <c r="B329" s="501"/>
      <c r="C329" s="502"/>
      <c r="D329" s="502"/>
      <c r="E329" s="502"/>
      <c r="F329" s="502"/>
      <c r="G329" s="502"/>
      <c r="H329" s="502"/>
      <c r="I329" s="502"/>
      <c r="J329" s="502"/>
      <c r="K329" s="503"/>
      <c r="L329" s="616" t="s">
        <v>147</v>
      </c>
      <c r="M329" s="616"/>
      <c r="N329" s="616"/>
      <c r="O329" s="616"/>
      <c r="P329" s="616"/>
      <c r="Q329" s="616"/>
      <c r="R329" s="617"/>
      <c r="S329" s="265" t="str">
        <f t="shared" ref="S329:AH332" si="5">IF($L329="","",IF(COUNTIFS($F$22:$F$60,$L329,S$22:S$60,"&gt;0")=0,"",COUNTIFS($F$22:$F$60,$L329,S$22:S$60,"&gt;0")))</f>
        <v/>
      </c>
      <c r="T329" s="266" t="str">
        <f>IF($L329="","",IF(COUNTIFS($F$22:$F$60,$L329,T$22:T$60,"&gt;0")=0,"",COUNTIFS($F$22:$F$60,$L329,T$22:T$60,"&gt;0")))</f>
        <v/>
      </c>
      <c r="U329" s="266" t="str">
        <f t="shared" si="5"/>
        <v/>
      </c>
      <c r="V329" s="266" t="str">
        <f t="shared" si="5"/>
        <v/>
      </c>
      <c r="W329" s="266" t="str">
        <f t="shared" si="5"/>
        <v/>
      </c>
      <c r="X329" s="266" t="str">
        <f t="shared" si="5"/>
        <v/>
      </c>
      <c r="Y329" s="267" t="str">
        <f t="shared" si="5"/>
        <v/>
      </c>
      <c r="Z329" s="280" t="str">
        <f t="shared" si="5"/>
        <v/>
      </c>
      <c r="AA329" s="266" t="str">
        <f t="shared" si="5"/>
        <v/>
      </c>
      <c r="AB329" s="266" t="str">
        <f t="shared" si="5"/>
        <v/>
      </c>
      <c r="AC329" s="266" t="str">
        <f t="shared" si="5"/>
        <v/>
      </c>
      <c r="AD329" s="266" t="str">
        <f t="shared" si="5"/>
        <v/>
      </c>
      <c r="AE329" s="266" t="str">
        <f t="shared" si="5"/>
        <v/>
      </c>
      <c r="AF329" s="267" t="str">
        <f t="shared" si="5"/>
        <v/>
      </c>
      <c r="AG329" s="266" t="str">
        <f t="shared" si="5"/>
        <v/>
      </c>
      <c r="AH329" s="266" t="str">
        <f t="shared" si="5"/>
        <v/>
      </c>
      <c r="AI329" s="266" t="str">
        <f t="shared" si="4"/>
        <v/>
      </c>
      <c r="AJ329" s="266" t="str">
        <f t="shared" si="4"/>
        <v/>
      </c>
      <c r="AK329" s="266" t="str">
        <f t="shared" si="4"/>
        <v/>
      </c>
      <c r="AL329" s="266" t="str">
        <f t="shared" si="4"/>
        <v/>
      </c>
      <c r="AM329" s="267" t="str">
        <f t="shared" si="4"/>
        <v/>
      </c>
      <c r="AN329" s="266" t="str">
        <f t="shared" si="4"/>
        <v/>
      </c>
      <c r="AO329" s="266" t="str">
        <f t="shared" si="4"/>
        <v/>
      </c>
      <c r="AP329" s="266" t="str">
        <f t="shared" si="4"/>
        <v/>
      </c>
      <c r="AQ329" s="266" t="str">
        <f t="shared" si="4"/>
        <v/>
      </c>
      <c r="AR329" s="266" t="str">
        <f t="shared" si="4"/>
        <v/>
      </c>
      <c r="AS329" s="266" t="str">
        <f t="shared" si="4"/>
        <v/>
      </c>
      <c r="AT329" s="267" t="str">
        <f t="shared" si="4"/>
        <v/>
      </c>
      <c r="AU329" s="266" t="str">
        <f t="shared" si="4"/>
        <v/>
      </c>
      <c r="AV329" s="266" t="str">
        <f t="shared" si="4"/>
        <v/>
      </c>
      <c r="AW329" s="267" t="str">
        <f t="shared" si="4"/>
        <v/>
      </c>
      <c r="AX329" s="602"/>
      <c r="AY329" s="603"/>
      <c r="AZ329" s="603"/>
      <c r="BA329" s="604"/>
      <c r="BB329" s="587"/>
      <c r="BC329" s="588"/>
      <c r="BD329" s="588"/>
      <c r="BE329" s="588"/>
      <c r="BF329" s="589"/>
    </row>
    <row r="330" spans="2:73" ht="18.75" customHeight="1">
      <c r="B330" s="501"/>
      <c r="C330" s="502"/>
      <c r="D330" s="502"/>
      <c r="E330" s="502"/>
      <c r="F330" s="502"/>
      <c r="G330" s="502"/>
      <c r="H330" s="502"/>
      <c r="I330" s="502"/>
      <c r="J330" s="502"/>
      <c r="K330" s="503"/>
      <c r="L330" s="616" t="s">
        <v>148</v>
      </c>
      <c r="M330" s="616"/>
      <c r="N330" s="616"/>
      <c r="O330" s="616"/>
      <c r="P330" s="616"/>
      <c r="Q330" s="616"/>
      <c r="R330" s="617"/>
      <c r="S330" s="265" t="str">
        <f t="shared" si="5"/>
        <v/>
      </c>
      <c r="T330" s="266" t="str">
        <f t="shared" si="4"/>
        <v/>
      </c>
      <c r="U330" s="266" t="str">
        <f t="shared" si="4"/>
        <v/>
      </c>
      <c r="V330" s="266" t="str">
        <f t="shared" si="4"/>
        <v/>
      </c>
      <c r="W330" s="266" t="str">
        <f t="shared" si="4"/>
        <v/>
      </c>
      <c r="X330" s="266" t="str">
        <f>IF($L330="","",IF(COUNTIFS($F$22:$F$60,$L330,X$22:X$60,"&gt;0")=0,"",COUNTIFS($F$22:$F$60,$L330,X$22:X$60,"&gt;0")))</f>
        <v/>
      </c>
      <c r="Y330" s="267" t="str">
        <f t="shared" si="4"/>
        <v/>
      </c>
      <c r="Z330" s="280" t="str">
        <f t="shared" si="4"/>
        <v/>
      </c>
      <c r="AA330" s="266" t="str">
        <f t="shared" si="4"/>
        <v/>
      </c>
      <c r="AB330" s="266" t="str">
        <f t="shared" si="4"/>
        <v/>
      </c>
      <c r="AC330" s="266" t="str">
        <f t="shared" si="4"/>
        <v/>
      </c>
      <c r="AD330" s="266" t="str">
        <f t="shared" si="4"/>
        <v/>
      </c>
      <c r="AE330" s="266" t="str">
        <f t="shared" si="4"/>
        <v/>
      </c>
      <c r="AF330" s="267" t="str">
        <f t="shared" si="4"/>
        <v/>
      </c>
      <c r="AG330" s="266" t="str">
        <f t="shared" si="4"/>
        <v/>
      </c>
      <c r="AH330" s="266" t="str">
        <f t="shared" si="4"/>
        <v/>
      </c>
      <c r="AI330" s="266" t="str">
        <f t="shared" si="4"/>
        <v/>
      </c>
      <c r="AJ330" s="266" t="str">
        <f t="shared" si="4"/>
        <v/>
      </c>
      <c r="AK330" s="266" t="str">
        <f t="shared" si="4"/>
        <v/>
      </c>
      <c r="AL330" s="266" t="str">
        <f t="shared" si="4"/>
        <v/>
      </c>
      <c r="AM330" s="267" t="str">
        <f t="shared" si="4"/>
        <v/>
      </c>
      <c r="AN330" s="266" t="str">
        <f t="shared" si="4"/>
        <v/>
      </c>
      <c r="AO330" s="266" t="str">
        <f t="shared" si="4"/>
        <v/>
      </c>
      <c r="AP330" s="266" t="str">
        <f t="shared" si="4"/>
        <v/>
      </c>
      <c r="AQ330" s="266" t="str">
        <f t="shared" si="4"/>
        <v/>
      </c>
      <c r="AR330" s="266" t="str">
        <f t="shared" si="4"/>
        <v/>
      </c>
      <c r="AS330" s="266" t="str">
        <f t="shared" si="4"/>
        <v/>
      </c>
      <c r="AT330" s="267" t="str">
        <f t="shared" si="4"/>
        <v/>
      </c>
      <c r="AU330" s="266" t="str">
        <f t="shared" si="4"/>
        <v/>
      </c>
      <c r="AV330" s="266" t="str">
        <f t="shared" si="4"/>
        <v/>
      </c>
      <c r="AW330" s="267" t="str">
        <f t="shared" si="4"/>
        <v/>
      </c>
      <c r="AX330" s="602"/>
      <c r="AY330" s="603"/>
      <c r="AZ330" s="603"/>
      <c r="BA330" s="604"/>
      <c r="BB330" s="587"/>
      <c r="BC330" s="588"/>
      <c r="BD330" s="588"/>
      <c r="BE330" s="588"/>
      <c r="BF330" s="589"/>
    </row>
    <row r="331" spans="2:73" ht="18.75" customHeight="1">
      <c r="B331" s="501"/>
      <c r="C331" s="502"/>
      <c r="D331" s="502"/>
      <c r="E331" s="502"/>
      <c r="F331" s="502"/>
      <c r="G331" s="502"/>
      <c r="H331" s="502"/>
      <c r="I331" s="502"/>
      <c r="J331" s="502"/>
      <c r="K331" s="503"/>
      <c r="L331" s="616" t="s">
        <v>149</v>
      </c>
      <c r="M331" s="616"/>
      <c r="N331" s="616"/>
      <c r="O331" s="616"/>
      <c r="P331" s="616"/>
      <c r="Q331" s="616"/>
      <c r="R331" s="617"/>
      <c r="S331" s="265" t="str">
        <f t="shared" si="5"/>
        <v/>
      </c>
      <c r="T331" s="266" t="str">
        <f t="shared" si="4"/>
        <v/>
      </c>
      <c r="U331" s="266" t="str">
        <f t="shared" si="4"/>
        <v/>
      </c>
      <c r="V331" s="266" t="str">
        <f t="shared" si="4"/>
        <v/>
      </c>
      <c r="W331" s="266" t="str">
        <f t="shared" si="4"/>
        <v/>
      </c>
      <c r="X331" s="266" t="str">
        <f t="shared" si="4"/>
        <v/>
      </c>
      <c r="Y331" s="267" t="str">
        <f t="shared" si="4"/>
        <v/>
      </c>
      <c r="Z331" s="280" t="str">
        <f t="shared" si="4"/>
        <v/>
      </c>
      <c r="AA331" s="266" t="str">
        <f t="shared" si="4"/>
        <v/>
      </c>
      <c r="AB331" s="266" t="str">
        <f t="shared" si="4"/>
        <v/>
      </c>
      <c r="AC331" s="266" t="str">
        <f t="shared" si="4"/>
        <v/>
      </c>
      <c r="AD331" s="266" t="str">
        <f t="shared" si="4"/>
        <v/>
      </c>
      <c r="AE331" s="266" t="str">
        <f t="shared" si="4"/>
        <v/>
      </c>
      <c r="AF331" s="267" t="str">
        <f t="shared" si="4"/>
        <v/>
      </c>
      <c r="AG331" s="266" t="str">
        <f t="shared" si="4"/>
        <v/>
      </c>
      <c r="AH331" s="266" t="str">
        <f t="shared" si="4"/>
        <v/>
      </c>
      <c r="AI331" s="266" t="str">
        <f t="shared" si="4"/>
        <v/>
      </c>
      <c r="AJ331" s="266" t="str">
        <f t="shared" si="4"/>
        <v/>
      </c>
      <c r="AK331" s="266" t="str">
        <f t="shared" si="4"/>
        <v/>
      </c>
      <c r="AL331" s="266" t="str">
        <f t="shared" si="4"/>
        <v/>
      </c>
      <c r="AM331" s="267" t="str">
        <f t="shared" si="4"/>
        <v/>
      </c>
      <c r="AN331" s="266" t="str">
        <f t="shared" si="4"/>
        <v/>
      </c>
      <c r="AO331" s="266" t="str">
        <f t="shared" si="4"/>
        <v/>
      </c>
      <c r="AP331" s="266" t="str">
        <f t="shared" si="4"/>
        <v/>
      </c>
      <c r="AQ331" s="266" t="str">
        <f t="shared" si="4"/>
        <v/>
      </c>
      <c r="AR331" s="266" t="str">
        <f t="shared" si="4"/>
        <v/>
      </c>
      <c r="AS331" s="266" t="str">
        <f t="shared" si="4"/>
        <v/>
      </c>
      <c r="AT331" s="267" t="str">
        <f t="shared" si="4"/>
        <v/>
      </c>
      <c r="AU331" s="266" t="str">
        <f t="shared" si="4"/>
        <v/>
      </c>
      <c r="AV331" s="266" t="str">
        <f t="shared" si="4"/>
        <v/>
      </c>
      <c r="AW331" s="267" t="str">
        <f t="shared" si="4"/>
        <v/>
      </c>
      <c r="AX331" s="602"/>
      <c r="AY331" s="603"/>
      <c r="AZ331" s="603"/>
      <c r="BA331" s="604"/>
      <c r="BB331" s="587"/>
      <c r="BC331" s="588"/>
      <c r="BD331" s="588"/>
      <c r="BE331" s="588"/>
      <c r="BF331" s="589"/>
    </row>
    <row r="332" spans="2:73" ht="18.75" customHeight="1" thickBot="1">
      <c r="B332" s="504"/>
      <c r="C332" s="505"/>
      <c r="D332" s="505"/>
      <c r="E332" s="505"/>
      <c r="F332" s="505"/>
      <c r="G332" s="505"/>
      <c r="H332" s="505"/>
      <c r="I332" s="505"/>
      <c r="J332" s="505"/>
      <c r="K332" s="506"/>
      <c r="L332" s="618"/>
      <c r="M332" s="618"/>
      <c r="N332" s="618"/>
      <c r="O332" s="618"/>
      <c r="P332" s="618"/>
      <c r="Q332" s="618"/>
      <c r="R332" s="619"/>
      <c r="S332" s="281" t="str">
        <f t="shared" si="5"/>
        <v/>
      </c>
      <c r="T332" s="282" t="str">
        <f t="shared" si="4"/>
        <v/>
      </c>
      <c r="U332" s="282" t="str">
        <f t="shared" si="4"/>
        <v/>
      </c>
      <c r="V332" s="282" t="str">
        <f t="shared" si="4"/>
        <v/>
      </c>
      <c r="W332" s="282" t="str">
        <f t="shared" si="4"/>
        <v/>
      </c>
      <c r="X332" s="282" t="str">
        <f t="shared" si="4"/>
        <v/>
      </c>
      <c r="Y332" s="283" t="str">
        <f t="shared" si="4"/>
        <v/>
      </c>
      <c r="Z332" s="284" t="str">
        <f t="shared" si="4"/>
        <v/>
      </c>
      <c r="AA332" s="282" t="str">
        <f t="shared" si="4"/>
        <v/>
      </c>
      <c r="AB332" s="282" t="str">
        <f t="shared" si="4"/>
        <v/>
      </c>
      <c r="AC332" s="282" t="str">
        <f t="shared" si="4"/>
        <v/>
      </c>
      <c r="AD332" s="282" t="str">
        <f t="shared" si="4"/>
        <v/>
      </c>
      <c r="AE332" s="282" t="str">
        <f t="shared" si="4"/>
        <v/>
      </c>
      <c r="AF332" s="283" t="str">
        <f t="shared" si="4"/>
        <v/>
      </c>
      <c r="AG332" s="282" t="str">
        <f t="shared" si="4"/>
        <v/>
      </c>
      <c r="AH332" s="282" t="str">
        <f t="shared" si="4"/>
        <v/>
      </c>
      <c r="AI332" s="282" t="str">
        <f t="shared" si="4"/>
        <v/>
      </c>
      <c r="AJ332" s="282" t="str">
        <f t="shared" si="4"/>
        <v/>
      </c>
      <c r="AK332" s="282" t="str">
        <f t="shared" si="4"/>
        <v/>
      </c>
      <c r="AL332" s="282" t="str">
        <f t="shared" si="4"/>
        <v/>
      </c>
      <c r="AM332" s="283" t="str">
        <f t="shared" si="4"/>
        <v/>
      </c>
      <c r="AN332" s="282" t="str">
        <f t="shared" si="4"/>
        <v/>
      </c>
      <c r="AO332" s="282" t="str">
        <f t="shared" si="4"/>
        <v/>
      </c>
      <c r="AP332" s="282" t="str">
        <f t="shared" si="4"/>
        <v/>
      </c>
      <c r="AQ332" s="282" t="str">
        <f t="shared" si="4"/>
        <v/>
      </c>
      <c r="AR332" s="282" t="str">
        <f t="shared" si="4"/>
        <v/>
      </c>
      <c r="AS332" s="282" t="str">
        <f t="shared" si="4"/>
        <v/>
      </c>
      <c r="AT332" s="283" t="str">
        <f t="shared" si="4"/>
        <v/>
      </c>
      <c r="AU332" s="282" t="str">
        <f t="shared" si="4"/>
        <v/>
      </c>
      <c r="AV332" s="282" t="str">
        <f t="shared" si="4"/>
        <v/>
      </c>
      <c r="AW332" s="283" t="str">
        <f t="shared" si="4"/>
        <v/>
      </c>
      <c r="AX332" s="605"/>
      <c r="AY332" s="606"/>
      <c r="AZ332" s="606"/>
      <c r="BA332" s="607"/>
      <c r="BB332" s="590"/>
      <c r="BC332" s="591"/>
      <c r="BD332" s="591"/>
      <c r="BE332" s="591"/>
      <c r="BF332" s="592"/>
    </row>
    <row r="333" spans="2:73" ht="13.5" customHeight="1">
      <c r="C333" s="285"/>
      <c r="D333" s="285"/>
      <c r="E333" s="285"/>
      <c r="F333" s="285"/>
      <c r="G333" s="286"/>
      <c r="H333" s="287"/>
      <c r="AF333" s="222"/>
    </row>
    <row r="334" spans="2:73" ht="11.4" customHeight="1">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288"/>
      <c r="AL334" s="288"/>
      <c r="AM334" s="288"/>
      <c r="AN334" s="288"/>
      <c r="AO334" s="288"/>
      <c r="AP334" s="288"/>
      <c r="AQ334" s="288"/>
      <c r="AR334" s="288"/>
      <c r="AS334" s="288"/>
      <c r="AT334" s="288"/>
      <c r="AU334" s="288"/>
      <c r="AV334" s="288"/>
      <c r="AW334" s="288"/>
      <c r="AX334" s="288"/>
      <c r="AY334" s="288"/>
      <c r="AZ334" s="288"/>
      <c r="BA334" s="288"/>
    </row>
    <row r="335" spans="2:73" ht="20.25" customHeight="1">
      <c r="BN335" s="217"/>
      <c r="BO335" s="205"/>
      <c r="BP335" s="217"/>
      <c r="BQ335" s="217"/>
      <c r="BR335" s="217"/>
      <c r="BS335" s="289"/>
      <c r="BT335" s="290"/>
      <c r="BU335" s="290"/>
    </row>
    <row r="336" spans="2:73" ht="20.25" customHeight="1">
      <c r="C336" s="291"/>
      <c r="D336" s="291"/>
      <c r="E336" s="291"/>
      <c r="F336" s="291"/>
      <c r="G336" s="291"/>
      <c r="H336" s="222"/>
      <c r="I336" s="222"/>
    </row>
    <row r="337" spans="3:9" ht="20.25" customHeight="1">
      <c r="C337" s="291"/>
      <c r="D337" s="291"/>
      <c r="E337" s="291"/>
      <c r="F337" s="291"/>
      <c r="G337" s="291"/>
      <c r="H337" s="222"/>
      <c r="I337" s="222"/>
    </row>
    <row r="338" spans="3:9" ht="20.25" customHeight="1">
      <c r="C338" s="222"/>
      <c r="D338" s="222"/>
      <c r="E338" s="222"/>
      <c r="F338" s="222"/>
      <c r="G338" s="222"/>
    </row>
    <row r="339" spans="3:9" ht="20.25" customHeight="1">
      <c r="C339" s="222"/>
      <c r="D339" s="222"/>
      <c r="E339" s="222"/>
      <c r="F339" s="222"/>
      <c r="G339" s="222"/>
    </row>
    <row r="340" spans="3:9" ht="20.25" customHeight="1">
      <c r="C340" s="222"/>
      <c r="D340" s="222"/>
      <c r="E340" s="222"/>
      <c r="F340" s="222"/>
      <c r="G340" s="222"/>
    </row>
    <row r="341" spans="3:9" ht="20.25" customHeight="1">
      <c r="C341" s="222"/>
      <c r="D341" s="222"/>
      <c r="E341" s="222"/>
      <c r="F341" s="222"/>
      <c r="G341" s="222"/>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2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xr:uid="{3DEF9256-DCC9-42CA-BC01-6BFD4064DE1A}">
      <formula1>32</formula1>
      <formula2>40</formula2>
    </dataValidation>
    <dataValidation type="list" allowBlank="1" showInputMessage="1" sqref="G22:G321" xr:uid="{B2F0FD2C-DFFB-46D5-B30E-D09F49AE4A62}">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84747B4B-5244-43FE-BFB1-641C66E104B0}">
      <formula1>シフト記号表</formula1>
    </dataValidation>
    <dataValidation type="list" allowBlank="1" showInputMessage="1" showErrorMessage="1" sqref="BB4:BE4" xr:uid="{669D4340-03A4-446E-8AE2-FC61AD0292BD}">
      <formula1>"予定,実績,予定・実績"</formula1>
    </dataValidation>
    <dataValidation type="list" errorStyle="warning" allowBlank="1" showInputMessage="1" showErrorMessage="1" error="リストにない場合のみ、入力してください。" sqref="H22:K321" xr:uid="{B820FE87-3980-4BF7-933B-F59603487E58}">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BCA3E619-38FF-42A0-BD91-7A841ED75911}">
      <formula1>職種</formula1>
    </dataValidation>
    <dataValidation type="list" allowBlank="1" showInputMessage="1" showErrorMessage="1" sqref="BB3:BE3" xr:uid="{D4B1D02A-5B16-4F3F-9F08-76EA71B2C20C}">
      <formula1>"４週,暦月"</formula1>
    </dataValidation>
    <dataValidation type="list" allowBlank="1" showInputMessage="1" showErrorMessage="1" sqref="AC3" xr:uid="{E2E160AE-1121-414D-A527-F9BDDA654A65}">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EE2146F9-833F-44EE-AF0A-C3295162A258}">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B909-AA3E-451E-9F86-5E9E4D28C389}">
  <sheetPr>
    <pageSetUpPr fitToPage="1"/>
  </sheetPr>
  <dimension ref="B1:W42"/>
  <sheetViews>
    <sheetView zoomScale="75" zoomScaleNormal="75" workbookViewId="0">
      <selection activeCell="E7" sqref="E7"/>
    </sheetView>
  </sheetViews>
  <sheetFormatPr defaultColWidth="10" defaultRowHeight="26.4"/>
  <cols>
    <col min="1" max="1" width="1.77734375" style="301" customWidth="1"/>
    <col min="2" max="2" width="6.21875" style="300" customWidth="1"/>
    <col min="3" max="3" width="11.77734375" style="300" customWidth="1"/>
    <col min="4" max="4" width="3.77734375" style="300" bestFit="1" customWidth="1"/>
    <col min="5" max="5" width="17.33203125" style="301" customWidth="1"/>
    <col min="6" max="6" width="3.77734375" style="301" bestFit="1" customWidth="1"/>
    <col min="7" max="7" width="17.33203125" style="301" customWidth="1"/>
    <col min="8" max="8" width="3.77734375" style="301" bestFit="1" customWidth="1"/>
    <col min="9" max="9" width="17.33203125" style="300" customWidth="1"/>
    <col min="10" max="10" width="3.77734375" style="301" bestFit="1" customWidth="1"/>
    <col min="11" max="11" width="17.33203125" style="301" customWidth="1"/>
    <col min="12" max="12" width="3.77734375" style="301" customWidth="1"/>
    <col min="13" max="13" width="17.33203125" style="301" customWidth="1"/>
    <col min="14" max="14" width="3.77734375" style="301" customWidth="1"/>
    <col min="15" max="15" width="17.33203125" style="301" customWidth="1"/>
    <col min="16" max="16" width="3.77734375" style="301" customWidth="1"/>
    <col min="17" max="17" width="17.33203125" style="301" customWidth="1"/>
    <col min="18" max="18" width="3.77734375" style="301" customWidth="1"/>
    <col min="19" max="19" width="17.33203125" style="301" customWidth="1"/>
    <col min="20" max="20" width="3.77734375" style="301" customWidth="1"/>
    <col min="21" max="21" width="17.33203125" style="301" customWidth="1"/>
    <col min="22" max="22" width="3.77734375" style="301" customWidth="1"/>
    <col min="23" max="23" width="56.21875" style="301" customWidth="1"/>
    <col min="24" max="16384" width="10" style="301"/>
  </cols>
  <sheetData>
    <row r="1" spans="2:23">
      <c r="B1" s="299" t="s">
        <v>193</v>
      </c>
    </row>
    <row r="2" spans="2:23">
      <c r="B2" s="302" t="s">
        <v>194</v>
      </c>
      <c r="E2" s="303"/>
      <c r="I2" s="304"/>
    </row>
    <row r="3" spans="2:23">
      <c r="B3" s="304" t="s">
        <v>195</v>
      </c>
      <c r="E3" s="303" t="s">
        <v>196</v>
      </c>
      <c r="I3" s="304"/>
    </row>
    <row r="4" spans="2:23">
      <c r="B4" s="302"/>
      <c r="E4" s="644" t="s">
        <v>197</v>
      </c>
      <c r="F4" s="644"/>
      <c r="G4" s="644"/>
      <c r="H4" s="644"/>
      <c r="I4" s="644"/>
      <c r="J4" s="644"/>
      <c r="K4" s="644"/>
      <c r="M4" s="644" t="s">
        <v>198</v>
      </c>
      <c r="N4" s="644"/>
      <c r="O4" s="644"/>
      <c r="Q4" s="644" t="s">
        <v>199</v>
      </c>
      <c r="R4" s="644"/>
      <c r="S4" s="644"/>
      <c r="T4" s="644"/>
      <c r="U4" s="644"/>
      <c r="W4" s="644" t="s">
        <v>200</v>
      </c>
    </row>
    <row r="5" spans="2:23">
      <c r="B5" s="300" t="s">
        <v>124</v>
      </c>
      <c r="C5" s="300" t="s">
        <v>201</v>
      </c>
      <c r="E5" s="300" t="s">
        <v>202</v>
      </c>
      <c r="F5" s="300"/>
      <c r="G5" s="300" t="s">
        <v>203</v>
      </c>
      <c r="I5" s="300" t="s">
        <v>204</v>
      </c>
      <c r="K5" s="300" t="s">
        <v>197</v>
      </c>
      <c r="M5" s="300" t="s">
        <v>205</v>
      </c>
      <c r="O5" s="300" t="s">
        <v>206</v>
      </c>
      <c r="Q5" s="300" t="s">
        <v>205</v>
      </c>
      <c r="S5" s="300" t="s">
        <v>206</v>
      </c>
      <c r="U5" s="300" t="s">
        <v>197</v>
      </c>
      <c r="W5" s="644"/>
    </row>
    <row r="6" spans="2:23">
      <c r="B6" s="300">
        <v>1</v>
      </c>
      <c r="C6" s="305" t="s">
        <v>207</v>
      </c>
      <c r="D6" s="300" t="s">
        <v>208</v>
      </c>
      <c r="E6" s="306">
        <v>0.375</v>
      </c>
      <c r="F6" s="300" t="s">
        <v>121</v>
      </c>
      <c r="G6" s="306">
        <v>0.75</v>
      </c>
      <c r="H6" s="301" t="s">
        <v>209</v>
      </c>
      <c r="I6" s="306">
        <v>4.1666666666666664E-2</v>
      </c>
      <c r="J6" s="301" t="s">
        <v>104</v>
      </c>
      <c r="K6" s="307">
        <f t="shared" ref="K6:K8" si="0">(G6-E6-I6)*24</f>
        <v>8</v>
      </c>
      <c r="M6" s="306">
        <v>0.39583333333333331</v>
      </c>
      <c r="N6" s="300" t="s">
        <v>121</v>
      </c>
      <c r="O6" s="306">
        <v>0.6875</v>
      </c>
      <c r="Q6" s="308">
        <f>IF(E6&lt;M6,M6,E6)</f>
        <v>0.39583333333333331</v>
      </c>
      <c r="R6" s="300" t="s">
        <v>121</v>
      </c>
      <c r="S6" s="308">
        <f t="shared" ref="S6:S8" si="1">IF(G6&gt;O6,O6,G6)</f>
        <v>0.6875</v>
      </c>
      <c r="U6" s="307">
        <f t="shared" ref="U6:U8" si="2">(S6-Q6)*24</f>
        <v>7</v>
      </c>
      <c r="W6" s="309"/>
    </row>
    <row r="7" spans="2:23">
      <c r="B7" s="300">
        <v>2</v>
      </c>
      <c r="C7" s="305" t="s">
        <v>210</v>
      </c>
      <c r="D7" s="300" t="s">
        <v>208</v>
      </c>
      <c r="E7" s="306"/>
      <c r="F7" s="300" t="s">
        <v>121</v>
      </c>
      <c r="G7" s="306"/>
      <c r="H7" s="301" t="s">
        <v>209</v>
      </c>
      <c r="I7" s="306">
        <v>0</v>
      </c>
      <c r="J7" s="301" t="s">
        <v>104</v>
      </c>
      <c r="K7" s="307">
        <f t="shared" si="0"/>
        <v>0</v>
      </c>
      <c r="M7" s="306"/>
      <c r="N7" s="300" t="s">
        <v>121</v>
      </c>
      <c r="O7" s="306"/>
      <c r="Q7" s="308">
        <f t="shared" ref="Q7:Q8" si="3">IF(E7&lt;M7,M7,E7)</f>
        <v>0</v>
      </c>
      <c r="R7" s="300" t="s">
        <v>121</v>
      </c>
      <c r="S7" s="308">
        <f t="shared" si="1"/>
        <v>0</v>
      </c>
      <c r="U7" s="307">
        <f t="shared" si="2"/>
        <v>0</v>
      </c>
      <c r="W7" s="309"/>
    </row>
    <row r="8" spans="2:23">
      <c r="B8" s="300">
        <v>3</v>
      </c>
      <c r="C8" s="305" t="s">
        <v>211</v>
      </c>
      <c r="D8" s="300" t="s">
        <v>208</v>
      </c>
      <c r="E8" s="306"/>
      <c r="F8" s="300" t="s">
        <v>121</v>
      </c>
      <c r="G8" s="306"/>
      <c r="H8" s="301" t="s">
        <v>209</v>
      </c>
      <c r="I8" s="306">
        <v>0</v>
      </c>
      <c r="J8" s="301" t="s">
        <v>104</v>
      </c>
      <c r="K8" s="307">
        <f t="shared" si="0"/>
        <v>0</v>
      </c>
      <c r="M8" s="306"/>
      <c r="N8" s="300" t="s">
        <v>121</v>
      </c>
      <c r="O8" s="306"/>
      <c r="Q8" s="308">
        <f t="shared" si="3"/>
        <v>0</v>
      </c>
      <c r="R8" s="300" t="s">
        <v>121</v>
      </c>
      <c r="S8" s="308">
        <f t="shared" si="1"/>
        <v>0</v>
      </c>
      <c r="U8" s="307">
        <f t="shared" si="2"/>
        <v>0</v>
      </c>
      <c r="W8" s="309"/>
    </row>
    <row r="9" spans="2:23">
      <c r="B9" s="300">
        <v>4</v>
      </c>
      <c r="C9" s="305" t="s">
        <v>212</v>
      </c>
      <c r="D9" s="300" t="s">
        <v>208</v>
      </c>
      <c r="E9" s="306"/>
      <c r="F9" s="300" t="s">
        <v>121</v>
      </c>
      <c r="G9" s="306"/>
      <c r="H9" s="301" t="s">
        <v>209</v>
      </c>
      <c r="I9" s="306">
        <v>0</v>
      </c>
      <c r="J9" s="301" t="s">
        <v>104</v>
      </c>
      <c r="K9" s="307">
        <f>(G9-E9-I9)*24</f>
        <v>0</v>
      </c>
      <c r="M9" s="306"/>
      <c r="N9" s="300" t="s">
        <v>121</v>
      </c>
      <c r="O9" s="306"/>
      <c r="Q9" s="308">
        <f>IF(E9&lt;M9,M9,E9)</f>
        <v>0</v>
      </c>
      <c r="R9" s="300" t="s">
        <v>121</v>
      </c>
      <c r="S9" s="308">
        <f>IF(G9&gt;O9,O9,G9)</f>
        <v>0</v>
      </c>
      <c r="U9" s="307">
        <f>(S9-Q9)*24</f>
        <v>0</v>
      </c>
      <c r="W9" s="309"/>
    </row>
    <row r="10" spans="2:23">
      <c r="B10" s="300">
        <v>5</v>
      </c>
      <c r="C10" s="305" t="s">
        <v>213</v>
      </c>
      <c r="D10" s="300" t="s">
        <v>208</v>
      </c>
      <c r="E10" s="306"/>
      <c r="F10" s="300" t="s">
        <v>121</v>
      </c>
      <c r="G10" s="306"/>
      <c r="H10" s="301" t="s">
        <v>209</v>
      </c>
      <c r="I10" s="306">
        <v>0</v>
      </c>
      <c r="J10" s="301" t="s">
        <v>104</v>
      </c>
      <c r="K10" s="307">
        <f>(G10-E10-I10)*24</f>
        <v>0</v>
      </c>
      <c r="M10" s="306"/>
      <c r="N10" s="300" t="s">
        <v>121</v>
      </c>
      <c r="O10" s="306"/>
      <c r="Q10" s="308">
        <f t="shared" ref="Q10:Q25" si="4">IF(E10&lt;M10,M10,E10)</f>
        <v>0</v>
      </c>
      <c r="R10" s="300" t="s">
        <v>121</v>
      </c>
      <c r="S10" s="308">
        <f t="shared" ref="S10:S25" si="5">IF(G10&gt;O10,O10,G10)</f>
        <v>0</v>
      </c>
      <c r="U10" s="307">
        <f t="shared" ref="U10:U25" si="6">(S10-Q10)*24</f>
        <v>0</v>
      </c>
      <c r="W10" s="309"/>
    </row>
    <row r="11" spans="2:23">
      <c r="B11" s="300">
        <v>6</v>
      </c>
      <c r="C11" s="305" t="s">
        <v>214</v>
      </c>
      <c r="D11" s="300" t="s">
        <v>208</v>
      </c>
      <c r="E11" s="306"/>
      <c r="F11" s="300" t="s">
        <v>121</v>
      </c>
      <c r="G11" s="306"/>
      <c r="H11" s="301" t="s">
        <v>209</v>
      </c>
      <c r="I11" s="306">
        <v>0</v>
      </c>
      <c r="J11" s="301" t="s">
        <v>104</v>
      </c>
      <c r="K11" s="307">
        <f t="shared" ref="K11:K25" si="7">(G11-E11-I11)*24</f>
        <v>0</v>
      </c>
      <c r="M11" s="306"/>
      <c r="N11" s="300" t="s">
        <v>121</v>
      </c>
      <c r="O11" s="306"/>
      <c r="Q11" s="308">
        <f t="shared" si="4"/>
        <v>0</v>
      </c>
      <c r="R11" s="300" t="s">
        <v>121</v>
      </c>
      <c r="S11" s="308">
        <f t="shared" si="5"/>
        <v>0</v>
      </c>
      <c r="U11" s="307">
        <f t="shared" si="6"/>
        <v>0</v>
      </c>
      <c r="W11" s="309"/>
    </row>
    <row r="12" spans="2:23">
      <c r="B12" s="300">
        <v>7</v>
      </c>
      <c r="C12" s="305" t="s">
        <v>215</v>
      </c>
      <c r="D12" s="300" t="s">
        <v>208</v>
      </c>
      <c r="E12" s="306"/>
      <c r="F12" s="300" t="s">
        <v>121</v>
      </c>
      <c r="G12" s="306"/>
      <c r="H12" s="301" t="s">
        <v>209</v>
      </c>
      <c r="I12" s="306">
        <v>0</v>
      </c>
      <c r="J12" s="301" t="s">
        <v>104</v>
      </c>
      <c r="K12" s="307">
        <f t="shared" si="7"/>
        <v>0</v>
      </c>
      <c r="M12" s="306"/>
      <c r="N12" s="300" t="s">
        <v>121</v>
      </c>
      <c r="O12" s="306"/>
      <c r="Q12" s="308">
        <f t="shared" si="4"/>
        <v>0</v>
      </c>
      <c r="R12" s="300" t="s">
        <v>121</v>
      </c>
      <c r="S12" s="308">
        <f t="shared" si="5"/>
        <v>0</v>
      </c>
      <c r="U12" s="307">
        <f t="shared" si="6"/>
        <v>0</v>
      </c>
      <c r="W12" s="309"/>
    </row>
    <row r="13" spans="2:23">
      <c r="B13" s="300">
        <v>8</v>
      </c>
      <c r="C13" s="305" t="s">
        <v>216</v>
      </c>
      <c r="D13" s="300" t="s">
        <v>208</v>
      </c>
      <c r="E13" s="306"/>
      <c r="F13" s="300" t="s">
        <v>121</v>
      </c>
      <c r="G13" s="306"/>
      <c r="H13" s="301" t="s">
        <v>209</v>
      </c>
      <c r="I13" s="306">
        <v>0</v>
      </c>
      <c r="J13" s="301" t="s">
        <v>104</v>
      </c>
      <c r="K13" s="307">
        <f t="shared" si="7"/>
        <v>0</v>
      </c>
      <c r="M13" s="306"/>
      <c r="N13" s="300" t="s">
        <v>121</v>
      </c>
      <c r="O13" s="306"/>
      <c r="Q13" s="308">
        <f t="shared" si="4"/>
        <v>0</v>
      </c>
      <c r="R13" s="300" t="s">
        <v>121</v>
      </c>
      <c r="S13" s="308">
        <f t="shared" si="5"/>
        <v>0</v>
      </c>
      <c r="U13" s="307">
        <f t="shared" si="6"/>
        <v>0</v>
      </c>
      <c r="W13" s="309"/>
    </row>
    <row r="14" spans="2:23">
      <c r="B14" s="300">
        <v>9</v>
      </c>
      <c r="C14" s="305" t="s">
        <v>217</v>
      </c>
      <c r="D14" s="300" t="s">
        <v>208</v>
      </c>
      <c r="E14" s="306"/>
      <c r="F14" s="300" t="s">
        <v>121</v>
      </c>
      <c r="G14" s="306"/>
      <c r="H14" s="301" t="s">
        <v>209</v>
      </c>
      <c r="I14" s="306">
        <v>0</v>
      </c>
      <c r="J14" s="301" t="s">
        <v>104</v>
      </c>
      <c r="K14" s="307">
        <f t="shared" si="7"/>
        <v>0</v>
      </c>
      <c r="M14" s="306"/>
      <c r="N14" s="300" t="s">
        <v>121</v>
      </c>
      <c r="O14" s="306"/>
      <c r="Q14" s="308">
        <f t="shared" si="4"/>
        <v>0</v>
      </c>
      <c r="R14" s="300" t="s">
        <v>121</v>
      </c>
      <c r="S14" s="308">
        <f t="shared" si="5"/>
        <v>0</v>
      </c>
      <c r="U14" s="307">
        <f t="shared" si="6"/>
        <v>0</v>
      </c>
      <c r="W14" s="309"/>
    </row>
    <row r="15" spans="2:23">
      <c r="B15" s="300">
        <v>10</v>
      </c>
      <c r="C15" s="305" t="s">
        <v>218</v>
      </c>
      <c r="D15" s="300" t="s">
        <v>208</v>
      </c>
      <c r="E15" s="306"/>
      <c r="F15" s="300" t="s">
        <v>121</v>
      </c>
      <c r="G15" s="306"/>
      <c r="H15" s="301" t="s">
        <v>209</v>
      </c>
      <c r="I15" s="306">
        <v>0</v>
      </c>
      <c r="J15" s="301" t="s">
        <v>104</v>
      </c>
      <c r="K15" s="307">
        <f t="shared" si="7"/>
        <v>0</v>
      </c>
      <c r="M15" s="306"/>
      <c r="N15" s="300" t="s">
        <v>121</v>
      </c>
      <c r="O15" s="306"/>
      <c r="Q15" s="308">
        <f t="shared" si="4"/>
        <v>0</v>
      </c>
      <c r="R15" s="300" t="s">
        <v>121</v>
      </c>
      <c r="S15" s="308">
        <f>IF(G15&gt;O15,O15,G15)</f>
        <v>0</v>
      </c>
      <c r="U15" s="307">
        <f t="shared" si="6"/>
        <v>0</v>
      </c>
      <c r="W15" s="309"/>
    </row>
    <row r="16" spans="2:23">
      <c r="B16" s="300">
        <v>11</v>
      </c>
      <c r="C16" s="305" t="s">
        <v>219</v>
      </c>
      <c r="D16" s="300" t="s">
        <v>208</v>
      </c>
      <c r="E16" s="306"/>
      <c r="F16" s="300" t="s">
        <v>121</v>
      </c>
      <c r="G16" s="306"/>
      <c r="H16" s="301" t="s">
        <v>209</v>
      </c>
      <c r="I16" s="306">
        <v>0</v>
      </c>
      <c r="J16" s="301" t="s">
        <v>104</v>
      </c>
      <c r="K16" s="307">
        <f t="shared" si="7"/>
        <v>0</v>
      </c>
      <c r="M16" s="306"/>
      <c r="N16" s="300" t="s">
        <v>121</v>
      </c>
      <c r="O16" s="306"/>
      <c r="Q16" s="308">
        <f t="shared" si="4"/>
        <v>0</v>
      </c>
      <c r="R16" s="300" t="s">
        <v>121</v>
      </c>
      <c r="S16" s="308">
        <f t="shared" si="5"/>
        <v>0</v>
      </c>
      <c r="U16" s="307">
        <f t="shared" si="6"/>
        <v>0</v>
      </c>
      <c r="W16" s="309"/>
    </row>
    <row r="17" spans="2:23">
      <c r="B17" s="300">
        <v>12</v>
      </c>
      <c r="C17" s="305" t="s">
        <v>220</v>
      </c>
      <c r="D17" s="300" t="s">
        <v>208</v>
      </c>
      <c r="E17" s="306"/>
      <c r="F17" s="300" t="s">
        <v>121</v>
      </c>
      <c r="G17" s="306"/>
      <c r="H17" s="301" t="s">
        <v>209</v>
      </c>
      <c r="I17" s="306">
        <v>0</v>
      </c>
      <c r="J17" s="301" t="s">
        <v>104</v>
      </c>
      <c r="K17" s="307">
        <f t="shared" si="7"/>
        <v>0</v>
      </c>
      <c r="M17" s="306"/>
      <c r="N17" s="300" t="s">
        <v>121</v>
      </c>
      <c r="O17" s="306"/>
      <c r="Q17" s="308">
        <f t="shared" si="4"/>
        <v>0</v>
      </c>
      <c r="R17" s="300" t="s">
        <v>121</v>
      </c>
      <c r="S17" s="308">
        <f t="shared" si="5"/>
        <v>0</v>
      </c>
      <c r="U17" s="307">
        <f t="shared" si="6"/>
        <v>0</v>
      </c>
      <c r="W17" s="309"/>
    </row>
    <row r="18" spans="2:23">
      <c r="B18" s="300">
        <v>13</v>
      </c>
      <c r="C18" s="305" t="s">
        <v>221</v>
      </c>
      <c r="D18" s="300" t="s">
        <v>208</v>
      </c>
      <c r="E18" s="306"/>
      <c r="F18" s="300" t="s">
        <v>121</v>
      </c>
      <c r="G18" s="306"/>
      <c r="H18" s="301" t="s">
        <v>209</v>
      </c>
      <c r="I18" s="306">
        <v>0</v>
      </c>
      <c r="J18" s="301" t="s">
        <v>104</v>
      </c>
      <c r="K18" s="307">
        <f t="shared" si="7"/>
        <v>0</v>
      </c>
      <c r="M18" s="306"/>
      <c r="N18" s="300" t="s">
        <v>121</v>
      </c>
      <c r="O18" s="306"/>
      <c r="Q18" s="308">
        <f t="shared" si="4"/>
        <v>0</v>
      </c>
      <c r="R18" s="300" t="s">
        <v>121</v>
      </c>
      <c r="S18" s="308">
        <f t="shared" si="5"/>
        <v>0</v>
      </c>
      <c r="U18" s="307">
        <f t="shared" si="6"/>
        <v>0</v>
      </c>
      <c r="W18" s="309"/>
    </row>
    <row r="19" spans="2:23">
      <c r="B19" s="300">
        <v>14</v>
      </c>
      <c r="C19" s="305" t="s">
        <v>222</v>
      </c>
      <c r="D19" s="300" t="s">
        <v>208</v>
      </c>
      <c r="E19" s="306"/>
      <c r="F19" s="300" t="s">
        <v>121</v>
      </c>
      <c r="G19" s="306"/>
      <c r="H19" s="301" t="s">
        <v>209</v>
      </c>
      <c r="I19" s="306">
        <v>0</v>
      </c>
      <c r="J19" s="301" t="s">
        <v>104</v>
      </c>
      <c r="K19" s="307">
        <f t="shared" si="7"/>
        <v>0</v>
      </c>
      <c r="M19" s="306"/>
      <c r="N19" s="300" t="s">
        <v>121</v>
      </c>
      <c r="O19" s="306"/>
      <c r="Q19" s="308">
        <f t="shared" si="4"/>
        <v>0</v>
      </c>
      <c r="R19" s="300" t="s">
        <v>121</v>
      </c>
      <c r="S19" s="308">
        <f t="shared" si="5"/>
        <v>0</v>
      </c>
      <c r="U19" s="307">
        <f t="shared" si="6"/>
        <v>0</v>
      </c>
      <c r="W19" s="309"/>
    </row>
    <row r="20" spans="2:23">
      <c r="B20" s="300">
        <v>15</v>
      </c>
      <c r="C20" s="305" t="s">
        <v>223</v>
      </c>
      <c r="D20" s="300" t="s">
        <v>208</v>
      </c>
      <c r="E20" s="306"/>
      <c r="F20" s="300" t="s">
        <v>121</v>
      </c>
      <c r="G20" s="306"/>
      <c r="H20" s="301" t="s">
        <v>209</v>
      </c>
      <c r="I20" s="306">
        <v>0</v>
      </c>
      <c r="J20" s="301" t="s">
        <v>104</v>
      </c>
      <c r="K20" s="310">
        <f t="shared" si="7"/>
        <v>0</v>
      </c>
      <c r="M20" s="306"/>
      <c r="N20" s="300" t="s">
        <v>121</v>
      </c>
      <c r="O20" s="306"/>
      <c r="Q20" s="308">
        <f t="shared" si="4"/>
        <v>0</v>
      </c>
      <c r="R20" s="300" t="s">
        <v>121</v>
      </c>
      <c r="S20" s="308">
        <f t="shared" si="5"/>
        <v>0</v>
      </c>
      <c r="U20" s="307">
        <f t="shared" si="6"/>
        <v>0</v>
      </c>
      <c r="W20" s="309"/>
    </row>
    <row r="21" spans="2:23">
      <c r="B21" s="300">
        <v>16</v>
      </c>
      <c r="C21" s="305" t="s">
        <v>224</v>
      </c>
      <c r="D21" s="300" t="s">
        <v>208</v>
      </c>
      <c r="E21" s="306"/>
      <c r="F21" s="300" t="s">
        <v>121</v>
      </c>
      <c r="G21" s="306"/>
      <c r="H21" s="301" t="s">
        <v>209</v>
      </c>
      <c r="I21" s="306">
        <v>0</v>
      </c>
      <c r="J21" s="301" t="s">
        <v>104</v>
      </c>
      <c r="K21" s="307">
        <f t="shared" si="7"/>
        <v>0</v>
      </c>
      <c r="M21" s="306"/>
      <c r="N21" s="300" t="s">
        <v>121</v>
      </c>
      <c r="O21" s="306"/>
      <c r="Q21" s="308">
        <f t="shared" si="4"/>
        <v>0</v>
      </c>
      <c r="R21" s="300" t="s">
        <v>121</v>
      </c>
      <c r="S21" s="308">
        <f t="shared" si="5"/>
        <v>0</v>
      </c>
      <c r="U21" s="307">
        <f t="shared" si="6"/>
        <v>0</v>
      </c>
      <c r="W21" s="309"/>
    </row>
    <row r="22" spans="2:23">
      <c r="B22" s="300">
        <v>17</v>
      </c>
      <c r="C22" s="305" t="s">
        <v>225</v>
      </c>
      <c r="D22" s="300" t="s">
        <v>208</v>
      </c>
      <c r="E22" s="306"/>
      <c r="F22" s="300" t="s">
        <v>121</v>
      </c>
      <c r="G22" s="306"/>
      <c r="H22" s="301" t="s">
        <v>209</v>
      </c>
      <c r="I22" s="306">
        <v>0</v>
      </c>
      <c r="J22" s="301" t="s">
        <v>104</v>
      </c>
      <c r="K22" s="307">
        <f t="shared" si="7"/>
        <v>0</v>
      </c>
      <c r="M22" s="306"/>
      <c r="N22" s="300" t="s">
        <v>121</v>
      </c>
      <c r="O22" s="306"/>
      <c r="Q22" s="308">
        <f t="shared" si="4"/>
        <v>0</v>
      </c>
      <c r="R22" s="300" t="s">
        <v>121</v>
      </c>
      <c r="S22" s="308">
        <f t="shared" si="5"/>
        <v>0</v>
      </c>
      <c r="U22" s="307">
        <f t="shared" si="6"/>
        <v>0</v>
      </c>
      <c r="W22" s="309"/>
    </row>
    <row r="23" spans="2:23">
      <c r="B23" s="300">
        <v>18</v>
      </c>
      <c r="C23" s="305" t="s">
        <v>226</v>
      </c>
      <c r="D23" s="300" t="s">
        <v>208</v>
      </c>
      <c r="E23" s="306"/>
      <c r="F23" s="300" t="s">
        <v>121</v>
      </c>
      <c r="G23" s="306"/>
      <c r="H23" s="301" t="s">
        <v>209</v>
      </c>
      <c r="I23" s="306">
        <v>0</v>
      </c>
      <c r="J23" s="301" t="s">
        <v>104</v>
      </c>
      <c r="K23" s="307">
        <f t="shared" si="7"/>
        <v>0</v>
      </c>
      <c r="M23" s="306"/>
      <c r="N23" s="300" t="s">
        <v>121</v>
      </c>
      <c r="O23" s="306"/>
      <c r="Q23" s="308">
        <f t="shared" si="4"/>
        <v>0</v>
      </c>
      <c r="R23" s="300" t="s">
        <v>121</v>
      </c>
      <c r="S23" s="308">
        <f t="shared" si="5"/>
        <v>0</v>
      </c>
      <c r="U23" s="307">
        <f t="shared" si="6"/>
        <v>0</v>
      </c>
      <c r="W23" s="309"/>
    </row>
    <row r="24" spans="2:23">
      <c r="B24" s="300">
        <v>19</v>
      </c>
      <c r="C24" s="305" t="s">
        <v>227</v>
      </c>
      <c r="D24" s="300" t="s">
        <v>208</v>
      </c>
      <c r="E24" s="306"/>
      <c r="F24" s="300" t="s">
        <v>121</v>
      </c>
      <c r="G24" s="306"/>
      <c r="H24" s="301" t="s">
        <v>209</v>
      </c>
      <c r="I24" s="306">
        <v>0</v>
      </c>
      <c r="J24" s="301" t="s">
        <v>104</v>
      </c>
      <c r="K24" s="307">
        <f t="shared" si="7"/>
        <v>0</v>
      </c>
      <c r="M24" s="306"/>
      <c r="N24" s="300" t="s">
        <v>121</v>
      </c>
      <c r="O24" s="306"/>
      <c r="Q24" s="308">
        <f t="shared" si="4"/>
        <v>0</v>
      </c>
      <c r="R24" s="300" t="s">
        <v>121</v>
      </c>
      <c r="S24" s="308">
        <f t="shared" si="5"/>
        <v>0</v>
      </c>
      <c r="U24" s="307">
        <f t="shared" si="6"/>
        <v>0</v>
      </c>
      <c r="W24" s="309"/>
    </row>
    <row r="25" spans="2:23">
      <c r="B25" s="300">
        <v>20</v>
      </c>
      <c r="C25" s="305" t="s">
        <v>228</v>
      </c>
      <c r="D25" s="300" t="s">
        <v>208</v>
      </c>
      <c r="E25" s="306"/>
      <c r="F25" s="300" t="s">
        <v>121</v>
      </c>
      <c r="G25" s="306"/>
      <c r="H25" s="301" t="s">
        <v>209</v>
      </c>
      <c r="I25" s="306">
        <v>0</v>
      </c>
      <c r="J25" s="301" t="s">
        <v>104</v>
      </c>
      <c r="K25" s="307">
        <f t="shared" si="7"/>
        <v>0</v>
      </c>
      <c r="M25" s="306"/>
      <c r="N25" s="300" t="s">
        <v>121</v>
      </c>
      <c r="O25" s="306"/>
      <c r="Q25" s="308">
        <f t="shared" si="4"/>
        <v>0</v>
      </c>
      <c r="R25" s="300" t="s">
        <v>121</v>
      </c>
      <c r="S25" s="308">
        <f t="shared" si="5"/>
        <v>0</v>
      </c>
      <c r="U25" s="307">
        <f t="shared" si="6"/>
        <v>0</v>
      </c>
      <c r="W25" s="309"/>
    </row>
    <row r="26" spans="2:23">
      <c r="B26" s="300">
        <v>21</v>
      </c>
      <c r="C26" s="305" t="s">
        <v>229</v>
      </c>
      <c r="D26" s="300" t="s">
        <v>208</v>
      </c>
      <c r="E26" s="311"/>
      <c r="F26" s="300" t="s">
        <v>121</v>
      </c>
      <c r="G26" s="311"/>
      <c r="H26" s="301" t="s">
        <v>209</v>
      </c>
      <c r="I26" s="311"/>
      <c r="J26" s="301" t="s">
        <v>104</v>
      </c>
      <c r="K26" s="305">
        <v>1</v>
      </c>
      <c r="M26" s="307"/>
      <c r="N26" s="300" t="s">
        <v>121</v>
      </c>
      <c r="O26" s="307"/>
      <c r="Q26" s="307"/>
      <c r="R26" s="300" t="s">
        <v>121</v>
      </c>
      <c r="S26" s="307"/>
      <c r="U26" s="305">
        <v>1</v>
      </c>
      <c r="W26" s="309"/>
    </row>
    <row r="27" spans="2:23">
      <c r="B27" s="300">
        <v>22</v>
      </c>
      <c r="C27" s="305" t="s">
        <v>230</v>
      </c>
      <c r="D27" s="300" t="s">
        <v>208</v>
      </c>
      <c r="E27" s="311"/>
      <c r="F27" s="300" t="s">
        <v>121</v>
      </c>
      <c r="G27" s="311"/>
      <c r="H27" s="301" t="s">
        <v>209</v>
      </c>
      <c r="I27" s="311"/>
      <c r="J27" s="301" t="s">
        <v>104</v>
      </c>
      <c r="K27" s="305">
        <v>2</v>
      </c>
      <c r="M27" s="307"/>
      <c r="N27" s="300" t="s">
        <v>121</v>
      </c>
      <c r="O27" s="307"/>
      <c r="Q27" s="307"/>
      <c r="R27" s="300" t="s">
        <v>121</v>
      </c>
      <c r="S27" s="307"/>
      <c r="U27" s="305">
        <v>2</v>
      </c>
      <c r="W27" s="309"/>
    </row>
    <row r="28" spans="2:23">
      <c r="B28" s="300">
        <v>23</v>
      </c>
      <c r="C28" s="305" t="s">
        <v>231</v>
      </c>
      <c r="D28" s="300" t="s">
        <v>208</v>
      </c>
      <c r="E28" s="311"/>
      <c r="F28" s="300" t="s">
        <v>121</v>
      </c>
      <c r="G28" s="311"/>
      <c r="H28" s="301" t="s">
        <v>209</v>
      </c>
      <c r="I28" s="311"/>
      <c r="J28" s="301" t="s">
        <v>104</v>
      </c>
      <c r="K28" s="305">
        <v>3</v>
      </c>
      <c r="M28" s="307"/>
      <c r="N28" s="300" t="s">
        <v>121</v>
      </c>
      <c r="O28" s="307"/>
      <c r="Q28" s="307"/>
      <c r="R28" s="300" t="s">
        <v>121</v>
      </c>
      <c r="S28" s="307"/>
      <c r="U28" s="305">
        <v>3</v>
      </c>
      <c r="W28" s="309"/>
    </row>
    <row r="29" spans="2:23">
      <c r="B29" s="300">
        <v>24</v>
      </c>
      <c r="C29" s="305" t="s">
        <v>232</v>
      </c>
      <c r="D29" s="300" t="s">
        <v>208</v>
      </c>
      <c r="E29" s="311"/>
      <c r="F29" s="300" t="s">
        <v>121</v>
      </c>
      <c r="G29" s="311"/>
      <c r="H29" s="301" t="s">
        <v>209</v>
      </c>
      <c r="I29" s="311"/>
      <c r="J29" s="301" t="s">
        <v>104</v>
      </c>
      <c r="K29" s="305">
        <v>4</v>
      </c>
      <c r="M29" s="307"/>
      <c r="N29" s="300" t="s">
        <v>121</v>
      </c>
      <c r="O29" s="307"/>
      <c r="Q29" s="307"/>
      <c r="R29" s="300" t="s">
        <v>121</v>
      </c>
      <c r="S29" s="307"/>
      <c r="U29" s="305">
        <v>4</v>
      </c>
      <c r="W29" s="309"/>
    </row>
    <row r="30" spans="2:23">
      <c r="B30" s="300">
        <v>25</v>
      </c>
      <c r="C30" s="305" t="s">
        <v>233</v>
      </c>
      <c r="D30" s="300" t="s">
        <v>208</v>
      </c>
      <c r="E30" s="311"/>
      <c r="F30" s="300" t="s">
        <v>121</v>
      </c>
      <c r="G30" s="311"/>
      <c r="H30" s="301" t="s">
        <v>209</v>
      </c>
      <c r="I30" s="311"/>
      <c r="J30" s="301" t="s">
        <v>104</v>
      </c>
      <c r="K30" s="305">
        <v>4</v>
      </c>
      <c r="M30" s="307"/>
      <c r="N30" s="300" t="s">
        <v>121</v>
      </c>
      <c r="O30" s="307"/>
      <c r="Q30" s="307"/>
      <c r="R30" s="300" t="s">
        <v>121</v>
      </c>
      <c r="S30" s="307"/>
      <c r="U30" s="305">
        <v>3</v>
      </c>
      <c r="W30" s="309"/>
    </row>
    <row r="31" spans="2:23">
      <c r="B31" s="300">
        <v>26</v>
      </c>
      <c r="C31" s="305" t="s">
        <v>234</v>
      </c>
      <c r="D31" s="300" t="s">
        <v>208</v>
      </c>
      <c r="E31" s="311"/>
      <c r="F31" s="300" t="s">
        <v>121</v>
      </c>
      <c r="G31" s="311"/>
      <c r="H31" s="301" t="s">
        <v>209</v>
      </c>
      <c r="I31" s="311"/>
      <c r="J31" s="301" t="s">
        <v>104</v>
      </c>
      <c r="K31" s="305">
        <v>5</v>
      </c>
      <c r="M31" s="307"/>
      <c r="N31" s="300" t="s">
        <v>121</v>
      </c>
      <c r="O31" s="307"/>
      <c r="Q31" s="307"/>
      <c r="R31" s="300" t="s">
        <v>121</v>
      </c>
      <c r="S31" s="307"/>
      <c r="U31" s="305">
        <v>5</v>
      </c>
      <c r="W31" s="309"/>
    </row>
    <row r="32" spans="2:23">
      <c r="B32" s="300">
        <v>27</v>
      </c>
      <c r="C32" s="305" t="s">
        <v>235</v>
      </c>
      <c r="D32" s="300" t="s">
        <v>208</v>
      </c>
      <c r="E32" s="311"/>
      <c r="F32" s="300" t="s">
        <v>121</v>
      </c>
      <c r="G32" s="311"/>
      <c r="H32" s="301" t="s">
        <v>209</v>
      </c>
      <c r="I32" s="311"/>
      <c r="J32" s="301" t="s">
        <v>104</v>
      </c>
      <c r="K32" s="305">
        <v>0</v>
      </c>
      <c r="M32" s="307"/>
      <c r="N32" s="300" t="s">
        <v>121</v>
      </c>
      <c r="O32" s="307"/>
      <c r="Q32" s="307"/>
      <c r="R32" s="300" t="s">
        <v>121</v>
      </c>
      <c r="S32" s="307"/>
      <c r="U32" s="305">
        <v>0</v>
      </c>
      <c r="W32" s="309" t="s">
        <v>236</v>
      </c>
    </row>
    <row r="33" spans="2:23">
      <c r="B33" s="300">
        <v>28</v>
      </c>
      <c r="C33" s="305" t="s">
        <v>237</v>
      </c>
      <c r="D33" s="300" t="s">
        <v>208</v>
      </c>
      <c r="E33" s="311"/>
      <c r="F33" s="300" t="s">
        <v>121</v>
      </c>
      <c r="G33" s="311"/>
      <c r="H33" s="301" t="s">
        <v>209</v>
      </c>
      <c r="I33" s="311"/>
      <c r="J33" s="301" t="s">
        <v>104</v>
      </c>
      <c r="K33" s="305"/>
      <c r="M33" s="307"/>
      <c r="N33" s="300" t="s">
        <v>121</v>
      </c>
      <c r="O33" s="307"/>
      <c r="Q33" s="307"/>
      <c r="R33" s="300" t="s">
        <v>121</v>
      </c>
      <c r="S33" s="307"/>
      <c r="U33" s="305"/>
      <c r="W33" s="309"/>
    </row>
    <row r="34" spans="2:23">
      <c r="B34" s="300">
        <v>29</v>
      </c>
      <c r="C34" s="305" t="s">
        <v>237</v>
      </c>
      <c r="D34" s="300" t="s">
        <v>208</v>
      </c>
      <c r="E34" s="311"/>
      <c r="F34" s="300" t="s">
        <v>121</v>
      </c>
      <c r="G34" s="311"/>
      <c r="H34" s="301" t="s">
        <v>209</v>
      </c>
      <c r="I34" s="311"/>
      <c r="J34" s="301" t="s">
        <v>104</v>
      </c>
      <c r="K34" s="305"/>
      <c r="M34" s="307"/>
      <c r="N34" s="300" t="s">
        <v>121</v>
      </c>
      <c r="O34" s="307"/>
      <c r="Q34" s="307"/>
      <c r="R34" s="300" t="s">
        <v>121</v>
      </c>
      <c r="S34" s="307"/>
      <c r="U34" s="305"/>
      <c r="W34" s="309"/>
    </row>
    <row r="35" spans="2:23">
      <c r="B35" s="300">
        <v>30</v>
      </c>
      <c r="C35" s="305" t="s">
        <v>237</v>
      </c>
      <c r="D35" s="300" t="s">
        <v>208</v>
      </c>
      <c r="E35" s="311"/>
      <c r="F35" s="300" t="s">
        <v>121</v>
      </c>
      <c r="G35" s="311"/>
      <c r="H35" s="301" t="s">
        <v>209</v>
      </c>
      <c r="I35" s="311"/>
      <c r="J35" s="301" t="s">
        <v>104</v>
      </c>
      <c r="K35" s="305"/>
      <c r="M35" s="307"/>
      <c r="N35" s="300" t="s">
        <v>121</v>
      </c>
      <c r="O35" s="307"/>
      <c r="Q35" s="307"/>
      <c r="R35" s="300" t="s">
        <v>121</v>
      </c>
      <c r="S35" s="307"/>
      <c r="U35" s="305"/>
      <c r="W35" s="309"/>
    </row>
    <row r="36" spans="2:23">
      <c r="C36" s="312"/>
    </row>
    <row r="37" spans="2:23">
      <c r="C37" s="301" t="s">
        <v>238</v>
      </c>
    </row>
    <row r="38" spans="2:23">
      <c r="C38" s="301" t="s">
        <v>239</v>
      </c>
    </row>
    <row r="39" spans="2:23">
      <c r="C39" s="301" t="s">
        <v>240</v>
      </c>
    </row>
    <row r="40" spans="2:23">
      <c r="C40" s="301" t="s">
        <v>241</v>
      </c>
    </row>
    <row r="41" spans="2:23">
      <c r="C41" s="302" t="s">
        <v>242</v>
      </c>
    </row>
    <row r="42" spans="2:23">
      <c r="C42" s="302" t="s">
        <v>243</v>
      </c>
    </row>
  </sheetData>
  <sheetProtection insertRows="0" deleteRows="0"/>
  <mergeCells count="4">
    <mergeCell ref="E4:K4"/>
    <mergeCell ref="M4:O4"/>
    <mergeCell ref="Q4:U4"/>
    <mergeCell ref="W4:W5"/>
  </mergeCells>
  <phoneticPr fontId="2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6581-57FD-48F3-A1C8-FBDC345C3FCA}">
  <sheetPr>
    <pageSetUpPr fitToPage="1"/>
  </sheetPr>
  <dimension ref="B1:BS74"/>
  <sheetViews>
    <sheetView workbookViewId="0">
      <selection activeCell="E7" sqref="E7"/>
    </sheetView>
  </sheetViews>
  <sheetFormatPr defaultColWidth="10" defaultRowHeight="18"/>
  <cols>
    <col min="1" max="1" width="2.109375" style="313" customWidth="1"/>
    <col min="2" max="3" width="10" style="313"/>
    <col min="4" max="4" width="50.6640625" style="313" customWidth="1"/>
    <col min="5" max="16384" width="10" style="313"/>
  </cols>
  <sheetData>
    <row r="1" spans="2:11">
      <c r="B1" s="313" t="s">
        <v>244</v>
      </c>
      <c r="D1" s="314"/>
      <c r="E1" s="314"/>
      <c r="F1" s="314"/>
    </row>
    <row r="2" spans="2:11" s="219" customFormat="1" ht="20.25" customHeight="1">
      <c r="B2" s="315" t="s">
        <v>245</v>
      </c>
      <c r="C2" s="315"/>
      <c r="D2" s="314"/>
      <c r="E2" s="314"/>
      <c r="F2" s="314"/>
    </row>
    <row r="3" spans="2:11" s="219" customFormat="1" ht="20.25" customHeight="1">
      <c r="B3" s="315"/>
      <c r="C3" s="315"/>
      <c r="D3" s="314"/>
      <c r="E3" s="314"/>
      <c r="F3" s="314"/>
    </row>
    <row r="4" spans="2:11" s="219" customFormat="1" ht="20.25" customHeight="1">
      <c r="B4" s="316"/>
      <c r="C4" s="314" t="s">
        <v>246</v>
      </c>
      <c r="D4" s="314"/>
      <c r="F4" s="645" t="s">
        <v>247</v>
      </c>
      <c r="G4" s="645"/>
      <c r="H4" s="645"/>
      <c r="I4" s="645"/>
      <c r="J4" s="645"/>
      <c r="K4" s="645"/>
    </row>
    <row r="5" spans="2:11" s="219" customFormat="1" ht="20.25" customHeight="1">
      <c r="B5" s="317"/>
      <c r="C5" s="314" t="s">
        <v>248</v>
      </c>
      <c r="D5" s="314"/>
      <c r="F5" s="645"/>
      <c r="G5" s="645"/>
      <c r="H5" s="645"/>
      <c r="I5" s="645"/>
      <c r="J5" s="645"/>
      <c r="K5" s="645"/>
    </row>
    <row r="6" spans="2:11" s="219" customFormat="1" ht="20.25" customHeight="1">
      <c r="B6" s="318" t="s">
        <v>249</v>
      </c>
      <c r="C6" s="314"/>
      <c r="D6" s="314"/>
      <c r="E6" s="319"/>
      <c r="F6" s="314"/>
    </row>
    <row r="7" spans="2:11" s="219" customFormat="1" ht="20.25" customHeight="1">
      <c r="B7" s="315"/>
      <c r="C7" s="315"/>
      <c r="D7" s="314"/>
      <c r="E7" s="319"/>
      <c r="F7" s="314"/>
    </row>
    <row r="8" spans="2:11" s="219" customFormat="1" ht="20.25" customHeight="1">
      <c r="B8" s="314" t="s">
        <v>250</v>
      </c>
      <c r="C8" s="315"/>
      <c r="D8" s="314"/>
      <c r="E8" s="319"/>
      <c r="F8" s="314"/>
    </row>
    <row r="9" spans="2:11" s="219" customFormat="1" ht="20.25" customHeight="1">
      <c r="B9" s="315"/>
      <c r="C9" s="315"/>
      <c r="D9" s="314"/>
      <c r="E9" s="314"/>
      <c r="F9" s="314"/>
    </row>
    <row r="10" spans="2:11" s="219" customFormat="1" ht="20.25" customHeight="1">
      <c r="B10" s="314" t="s">
        <v>251</v>
      </c>
      <c r="C10" s="315"/>
      <c r="D10" s="314"/>
      <c r="E10" s="314"/>
      <c r="F10" s="314"/>
    </row>
    <row r="11" spans="2:11" s="219" customFormat="1" ht="20.25" customHeight="1">
      <c r="B11" s="314"/>
      <c r="C11" s="315"/>
      <c r="D11" s="314"/>
      <c r="E11" s="314"/>
      <c r="F11" s="314"/>
    </row>
    <row r="12" spans="2:11" s="219" customFormat="1" ht="20.25" customHeight="1">
      <c r="B12" s="314" t="s">
        <v>252</v>
      </c>
      <c r="C12" s="315"/>
      <c r="D12" s="314"/>
    </row>
    <row r="13" spans="2:11" s="219" customFormat="1" ht="20.25" customHeight="1">
      <c r="B13" s="314"/>
      <c r="C13" s="315"/>
      <c r="D13" s="314"/>
    </row>
    <row r="14" spans="2:11" s="219" customFormat="1" ht="20.25" customHeight="1">
      <c r="B14" s="314" t="s">
        <v>253</v>
      </c>
      <c r="C14" s="315"/>
      <c r="D14" s="314"/>
    </row>
    <row r="15" spans="2:11" s="219" customFormat="1" ht="20.25" customHeight="1">
      <c r="B15" s="314"/>
      <c r="C15" s="315"/>
      <c r="D15" s="314"/>
    </row>
    <row r="16" spans="2:11" s="219" customFormat="1" ht="20.25" customHeight="1">
      <c r="B16" s="314" t="s">
        <v>254</v>
      </c>
      <c r="C16" s="315"/>
      <c r="D16" s="314"/>
    </row>
    <row r="17" spans="2:25" s="219" customFormat="1" ht="20.25" customHeight="1">
      <c r="B17" s="315"/>
      <c r="C17" s="315"/>
      <c r="D17" s="314"/>
    </row>
    <row r="18" spans="2:25" s="219" customFormat="1" ht="20.25" customHeight="1">
      <c r="B18" s="314" t="s">
        <v>255</v>
      </c>
      <c r="C18" s="315"/>
      <c r="D18" s="314"/>
    </row>
    <row r="19" spans="2:25" s="219" customFormat="1" ht="20.25" customHeight="1">
      <c r="B19" s="315"/>
      <c r="C19" s="315"/>
      <c r="D19" s="314"/>
    </row>
    <row r="20" spans="2:25" s="219" customFormat="1" ht="17.25" customHeight="1">
      <c r="B20" s="314" t="s">
        <v>256</v>
      </c>
      <c r="C20" s="314"/>
      <c r="D20" s="314"/>
    </row>
    <row r="21" spans="2:25" s="219" customFormat="1" ht="17.25" customHeight="1">
      <c r="B21" s="314" t="s">
        <v>257</v>
      </c>
      <c r="C21" s="314"/>
      <c r="D21" s="314"/>
    </row>
    <row r="22" spans="2:25" s="219" customFormat="1" ht="17.25" customHeight="1">
      <c r="B22" s="314"/>
      <c r="C22" s="314"/>
      <c r="D22" s="314"/>
    </row>
    <row r="23" spans="2:25" s="219" customFormat="1" ht="17.25" customHeight="1">
      <c r="B23" s="314"/>
      <c r="C23" s="320" t="s">
        <v>124</v>
      </c>
      <c r="D23" s="320" t="s">
        <v>258</v>
      </c>
    </row>
    <row r="24" spans="2:25" s="219" customFormat="1" ht="17.25" customHeight="1">
      <c r="B24" s="314"/>
      <c r="C24" s="320">
        <v>1</v>
      </c>
      <c r="D24" s="321" t="s">
        <v>259</v>
      </c>
    </row>
    <row r="25" spans="2:25" s="219" customFormat="1" ht="17.25" customHeight="1">
      <c r="B25" s="314"/>
      <c r="C25" s="320">
        <v>2</v>
      </c>
      <c r="D25" s="321" t="s">
        <v>146</v>
      </c>
    </row>
    <row r="26" spans="2:25" s="219" customFormat="1" ht="17.25" customHeight="1">
      <c r="B26" s="314"/>
      <c r="C26" s="320">
        <v>3</v>
      </c>
      <c r="D26" s="321" t="s">
        <v>147</v>
      </c>
    </row>
    <row r="27" spans="2:25" s="219" customFormat="1" ht="17.25" customHeight="1">
      <c r="B27" s="314"/>
      <c r="C27" s="320">
        <v>4</v>
      </c>
      <c r="D27" s="321" t="s">
        <v>148</v>
      </c>
    </row>
    <row r="28" spans="2:25" s="219" customFormat="1" ht="17.25" customHeight="1">
      <c r="B28" s="314"/>
      <c r="C28" s="320">
        <v>5</v>
      </c>
      <c r="D28" s="321" t="s">
        <v>149</v>
      </c>
    </row>
    <row r="29" spans="2:25" s="219" customFormat="1" ht="17.25" customHeight="1">
      <c r="B29" s="314"/>
      <c r="C29" s="319"/>
      <c r="D29" s="314"/>
    </row>
    <row r="30" spans="2:25" s="219" customFormat="1" ht="17.25" customHeight="1">
      <c r="B30" s="314" t="s">
        <v>260</v>
      </c>
      <c r="C30" s="314"/>
      <c r="D30" s="314"/>
    </row>
    <row r="31" spans="2:25" s="219" customFormat="1" ht="17.25" customHeight="1">
      <c r="B31" s="314" t="s">
        <v>261</v>
      </c>
      <c r="C31" s="314"/>
      <c r="D31" s="314"/>
    </row>
    <row r="32" spans="2:25" s="219" customFormat="1" ht="17.25" customHeight="1">
      <c r="B32" s="314"/>
      <c r="C32" s="314"/>
      <c r="D32" s="314"/>
      <c r="G32" s="322"/>
      <c r="H32" s="322"/>
      <c r="J32" s="322"/>
      <c r="K32" s="322"/>
      <c r="L32" s="322"/>
      <c r="M32" s="322"/>
      <c r="N32" s="322"/>
      <c r="O32" s="322"/>
      <c r="R32" s="322"/>
      <c r="S32" s="322"/>
      <c r="T32" s="322"/>
      <c r="W32" s="322"/>
      <c r="X32" s="322"/>
      <c r="Y32" s="322"/>
    </row>
    <row r="33" spans="2:51" s="219" customFormat="1" ht="17.25" customHeight="1">
      <c r="B33" s="314"/>
      <c r="C33" s="320" t="s">
        <v>201</v>
      </c>
      <c r="D33" s="320" t="s">
        <v>262</v>
      </c>
      <c r="G33" s="322"/>
      <c r="H33" s="322"/>
      <c r="J33" s="322"/>
      <c r="K33" s="322"/>
      <c r="L33" s="322"/>
      <c r="M33" s="322"/>
      <c r="N33" s="322"/>
      <c r="O33" s="322"/>
      <c r="R33" s="322"/>
      <c r="S33" s="322"/>
      <c r="T33" s="322"/>
      <c r="W33" s="322"/>
      <c r="X33" s="322"/>
      <c r="Y33" s="322"/>
    </row>
    <row r="34" spans="2:51" s="219" customFormat="1" ht="17.25" customHeight="1">
      <c r="B34" s="314"/>
      <c r="C34" s="320" t="s">
        <v>263</v>
      </c>
      <c r="D34" s="321" t="s">
        <v>264</v>
      </c>
      <c r="G34" s="322"/>
      <c r="H34" s="322"/>
      <c r="J34" s="322"/>
      <c r="K34" s="322"/>
      <c r="L34" s="322"/>
      <c r="M34" s="322"/>
      <c r="N34" s="322"/>
      <c r="O34" s="322"/>
      <c r="R34" s="322"/>
      <c r="S34" s="322"/>
      <c r="T34" s="322"/>
      <c r="W34" s="322"/>
      <c r="X34" s="322"/>
      <c r="Y34" s="322"/>
    </row>
    <row r="35" spans="2:51" s="219" customFormat="1" ht="17.25" customHeight="1">
      <c r="B35" s="314"/>
      <c r="C35" s="320" t="s">
        <v>265</v>
      </c>
      <c r="D35" s="321" t="s">
        <v>266</v>
      </c>
      <c r="G35" s="322"/>
      <c r="H35" s="322"/>
      <c r="J35" s="322"/>
      <c r="K35" s="322"/>
      <c r="L35" s="322"/>
      <c r="M35" s="322"/>
      <c r="N35" s="322"/>
      <c r="O35" s="322"/>
      <c r="R35" s="322"/>
      <c r="S35" s="322"/>
      <c r="T35" s="322"/>
      <c r="W35" s="322"/>
      <c r="X35" s="322"/>
      <c r="Y35" s="322"/>
    </row>
    <row r="36" spans="2:51" s="219" customFormat="1" ht="17.25" customHeight="1">
      <c r="B36" s="314"/>
      <c r="C36" s="320" t="s">
        <v>267</v>
      </c>
      <c r="D36" s="321" t="s">
        <v>268</v>
      </c>
      <c r="G36" s="322"/>
      <c r="H36" s="322"/>
      <c r="J36" s="322"/>
      <c r="K36" s="322"/>
      <c r="L36" s="322"/>
      <c r="M36" s="322"/>
      <c r="N36" s="322"/>
      <c r="O36" s="322"/>
      <c r="R36" s="322"/>
      <c r="S36" s="322"/>
      <c r="T36" s="322"/>
      <c r="W36" s="322"/>
      <c r="X36" s="322"/>
      <c r="Y36" s="322"/>
    </row>
    <row r="37" spans="2:51" s="219" customFormat="1" ht="17.25" customHeight="1">
      <c r="B37" s="314"/>
      <c r="C37" s="320" t="s">
        <v>269</v>
      </c>
      <c r="D37" s="321" t="s">
        <v>270</v>
      </c>
      <c r="G37" s="322"/>
      <c r="H37" s="322"/>
      <c r="J37" s="322"/>
      <c r="K37" s="322"/>
      <c r="L37" s="322"/>
      <c r="M37" s="322"/>
      <c r="N37" s="322"/>
      <c r="O37" s="322"/>
      <c r="R37" s="322"/>
      <c r="S37" s="322"/>
      <c r="T37" s="322"/>
      <c r="W37" s="322"/>
      <c r="X37" s="322"/>
      <c r="Y37" s="322"/>
    </row>
    <row r="38" spans="2:51" s="219" customFormat="1" ht="17.25" customHeight="1">
      <c r="B38" s="314"/>
      <c r="C38" s="314"/>
      <c r="D38" s="314"/>
      <c r="G38" s="322"/>
      <c r="H38" s="322"/>
      <c r="J38" s="322"/>
      <c r="K38" s="322"/>
      <c r="L38" s="322"/>
      <c r="M38" s="322"/>
      <c r="N38" s="322"/>
      <c r="O38" s="322"/>
      <c r="R38" s="322"/>
      <c r="S38" s="322"/>
      <c r="T38" s="322"/>
      <c r="W38" s="322"/>
      <c r="X38" s="322"/>
      <c r="Y38" s="322"/>
    </row>
    <row r="39" spans="2:51" s="219" customFormat="1" ht="17.25" customHeight="1">
      <c r="B39" s="314"/>
      <c r="C39" s="323" t="s">
        <v>271</v>
      </c>
      <c r="D39" s="314"/>
      <c r="G39" s="322"/>
      <c r="H39" s="322"/>
      <c r="J39" s="322"/>
      <c r="K39" s="322"/>
      <c r="L39" s="322"/>
      <c r="M39" s="322"/>
      <c r="N39" s="322"/>
      <c r="O39" s="322"/>
      <c r="R39" s="322"/>
      <c r="S39" s="322"/>
      <c r="T39" s="322"/>
      <c r="W39" s="322"/>
      <c r="X39" s="322"/>
      <c r="Y39" s="322"/>
    </row>
    <row r="40" spans="2:51" s="219" customFormat="1" ht="17.25" customHeight="1">
      <c r="C40" s="314" t="s">
        <v>272</v>
      </c>
      <c r="F40" s="323"/>
      <c r="G40" s="322"/>
      <c r="H40" s="322"/>
      <c r="J40" s="322"/>
      <c r="K40" s="322"/>
      <c r="L40" s="322"/>
      <c r="M40" s="322"/>
      <c r="N40" s="322"/>
      <c r="O40" s="322"/>
      <c r="R40" s="322"/>
      <c r="S40" s="322"/>
      <c r="T40" s="322"/>
      <c r="W40" s="322"/>
      <c r="X40" s="322"/>
      <c r="Y40" s="322"/>
    </row>
    <row r="41" spans="2:51" s="219" customFormat="1" ht="17.25" customHeight="1">
      <c r="C41" s="314" t="s">
        <v>273</v>
      </c>
      <c r="F41" s="314"/>
      <c r="G41" s="322"/>
      <c r="H41" s="322"/>
      <c r="J41" s="322"/>
      <c r="K41" s="322"/>
      <c r="L41" s="322"/>
      <c r="M41" s="322"/>
      <c r="N41" s="322"/>
      <c r="O41" s="322"/>
      <c r="R41" s="322"/>
      <c r="S41" s="322"/>
      <c r="T41" s="322"/>
      <c r="W41" s="322"/>
      <c r="X41" s="322"/>
      <c r="Y41" s="322"/>
    </row>
    <row r="42" spans="2:51" s="219" customFormat="1" ht="17.25" customHeight="1">
      <c r="B42" s="314"/>
      <c r="C42" s="314"/>
      <c r="D42" s="314"/>
      <c r="E42" s="323"/>
      <c r="F42" s="322"/>
      <c r="G42" s="322"/>
      <c r="H42" s="322"/>
      <c r="J42" s="322"/>
      <c r="K42" s="322"/>
      <c r="L42" s="322"/>
      <c r="M42" s="322"/>
      <c r="N42" s="322"/>
      <c r="O42" s="322"/>
      <c r="R42" s="322"/>
      <c r="S42" s="322"/>
      <c r="T42" s="322"/>
      <c r="W42" s="322"/>
      <c r="X42" s="322"/>
      <c r="Y42" s="322"/>
    </row>
    <row r="43" spans="2:51" s="219" customFormat="1" ht="17.25" customHeight="1">
      <c r="B43" s="314" t="s">
        <v>274</v>
      </c>
      <c r="C43" s="314"/>
      <c r="D43" s="314"/>
    </row>
    <row r="44" spans="2:51" s="219" customFormat="1" ht="17.25" customHeight="1">
      <c r="B44" s="314" t="s">
        <v>275</v>
      </c>
      <c r="C44" s="314"/>
      <c r="D44" s="314"/>
    </row>
    <row r="45" spans="2:51" s="219" customFormat="1" ht="17.25" customHeight="1">
      <c r="B45" s="324" t="s">
        <v>276</v>
      </c>
      <c r="E45" s="322"/>
      <c r="F45" s="322"/>
      <c r="G45" s="322"/>
      <c r="H45" s="322"/>
      <c r="I45" s="322"/>
      <c r="J45" s="322"/>
      <c r="K45" s="322"/>
      <c r="L45" s="322"/>
      <c r="M45" s="322"/>
      <c r="N45" s="322"/>
      <c r="O45" s="322"/>
      <c r="P45" s="322"/>
      <c r="Q45" s="322"/>
      <c r="R45" s="322"/>
      <c r="S45" s="322"/>
      <c r="T45" s="322"/>
      <c r="U45" s="322"/>
      <c r="Y45" s="322"/>
      <c r="Z45" s="322"/>
      <c r="AA45" s="322"/>
      <c r="AB45" s="322"/>
      <c r="AD45" s="322"/>
      <c r="AE45" s="322"/>
      <c r="AF45" s="322"/>
      <c r="AG45" s="322"/>
      <c r="AH45" s="322"/>
      <c r="AI45" s="325"/>
      <c r="AJ45" s="322"/>
      <c r="AK45" s="322"/>
      <c r="AL45" s="322"/>
      <c r="AM45" s="322"/>
      <c r="AN45" s="322"/>
      <c r="AO45" s="322"/>
      <c r="AP45" s="322"/>
      <c r="AQ45" s="322"/>
      <c r="AR45" s="322"/>
      <c r="AS45" s="322"/>
      <c r="AT45" s="322"/>
      <c r="AU45" s="322"/>
      <c r="AV45" s="322"/>
      <c r="AW45" s="322"/>
      <c r="AX45" s="322"/>
      <c r="AY45" s="325"/>
    </row>
    <row r="46" spans="2:51" s="219" customFormat="1" ht="17.25" customHeight="1"/>
    <row r="47" spans="2:51" s="219" customFormat="1" ht="17.25" customHeight="1">
      <c r="B47" s="314" t="s">
        <v>277</v>
      </c>
      <c r="C47" s="314"/>
    </row>
    <row r="48" spans="2:51" s="219" customFormat="1" ht="17.25" customHeight="1">
      <c r="B48" s="314"/>
      <c r="C48" s="314"/>
    </row>
    <row r="49" spans="2:54" s="219" customFormat="1" ht="17.25" customHeight="1">
      <c r="B49" s="314" t="s">
        <v>278</v>
      </c>
      <c r="C49" s="314"/>
    </row>
    <row r="50" spans="2:54" s="219" customFormat="1" ht="17.25" customHeight="1">
      <c r="B50" s="314" t="s">
        <v>279</v>
      </c>
      <c r="C50" s="314"/>
    </row>
    <row r="51" spans="2:54" s="219" customFormat="1" ht="17.25" customHeight="1">
      <c r="B51" s="314"/>
      <c r="C51" s="314"/>
    </row>
    <row r="52" spans="2:54" s="219" customFormat="1" ht="17.25" customHeight="1">
      <c r="B52" s="314" t="s">
        <v>280</v>
      </c>
      <c r="C52" s="314"/>
    </row>
    <row r="53" spans="2:54" s="219" customFormat="1" ht="17.25" customHeight="1">
      <c r="B53" s="314" t="s">
        <v>281</v>
      </c>
      <c r="C53" s="314"/>
    </row>
    <row r="54" spans="2:54" s="219" customFormat="1" ht="17.25" customHeight="1">
      <c r="B54" s="314"/>
      <c r="C54" s="314"/>
    </row>
    <row r="55" spans="2:54" s="219" customFormat="1" ht="17.25" customHeight="1">
      <c r="B55" s="314" t="s">
        <v>282</v>
      </c>
      <c r="C55" s="314"/>
      <c r="D55" s="314"/>
    </row>
    <row r="56" spans="2:54" s="219" customFormat="1" ht="17.25" customHeight="1">
      <c r="B56" s="314"/>
      <c r="C56" s="314"/>
      <c r="D56" s="314"/>
    </row>
    <row r="57" spans="2:54" s="219" customFormat="1" ht="17.25" customHeight="1">
      <c r="B57" s="219" t="s">
        <v>283</v>
      </c>
      <c r="D57" s="314"/>
    </row>
    <row r="58" spans="2:54" s="219" customFormat="1" ht="17.25" customHeight="1">
      <c r="B58" s="219" t="s">
        <v>284</v>
      </c>
      <c r="D58" s="314"/>
    </row>
    <row r="59" spans="2:54" s="219" customFormat="1" ht="17.25" customHeight="1">
      <c r="B59" s="219" t="s">
        <v>285</v>
      </c>
      <c r="D59" s="314"/>
    </row>
    <row r="60" spans="2:54" s="219" customFormat="1" ht="17.25" customHeight="1"/>
    <row r="61" spans="2:54" s="219" customFormat="1" ht="17.25" customHeight="1">
      <c r="B61" s="219" t="s">
        <v>286</v>
      </c>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row>
    <row r="62" spans="2:54" s="219" customFormat="1" ht="17.25" customHeight="1">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4" s="219" customFormat="1" ht="17.25" customHeight="1">
      <c r="B63" s="219" t="s">
        <v>287</v>
      </c>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4" s="219" customFormat="1" ht="17.25" customHeight="1">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row>
    <row r="65" spans="2:71" s="219" customFormat="1" ht="17.25" customHeight="1">
      <c r="B65" s="219" t="s">
        <v>288</v>
      </c>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219" customFormat="1" ht="17.25" customHeight="1">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219" customFormat="1" ht="17.25" customHeight="1">
      <c r="B67" s="219" t="s">
        <v>289</v>
      </c>
      <c r="BL67" s="327"/>
      <c r="BM67" s="328"/>
      <c r="BN67" s="327"/>
      <c r="BO67" s="327"/>
      <c r="BP67" s="327"/>
      <c r="BQ67" s="329"/>
      <c r="BR67" s="330"/>
      <c r="BS67" s="330"/>
    </row>
    <row r="68" spans="2:71" s="219" customFormat="1" ht="17.25" customHeight="1">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row>
    <row r="69" spans="2:71" s="219" customFormat="1" ht="17.25" customHeight="1">
      <c r="B69" s="219" t="s">
        <v>290</v>
      </c>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row>
    <row r="70" spans="2:71" s="219" customFormat="1" ht="17.25" customHeight="1">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row>
    <row r="71" spans="2:71" ht="17.25" customHeight="1">
      <c r="B71" s="313" t="s">
        <v>291</v>
      </c>
    </row>
    <row r="72" spans="2:71" ht="17.25" customHeight="1">
      <c r="B72" s="219" t="s">
        <v>292</v>
      </c>
    </row>
    <row r="73" spans="2:71" ht="17.25" customHeight="1">
      <c r="B73" s="331" t="s">
        <v>293</v>
      </c>
    </row>
    <row r="74" spans="2:71" ht="17.25" customHeight="1"/>
  </sheetData>
  <mergeCells count="1">
    <mergeCell ref="F4:K5"/>
  </mergeCells>
  <phoneticPr fontId="21"/>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9C9A-2917-4AF3-B2FF-F4A2775CD344}">
  <sheetPr>
    <pageSetUpPr fitToPage="1"/>
  </sheetPr>
  <dimension ref="A1:L44"/>
  <sheetViews>
    <sheetView tabSelected="1" workbookViewId="0">
      <selection activeCell="E7" sqref="E7"/>
    </sheetView>
  </sheetViews>
  <sheetFormatPr defaultColWidth="10" defaultRowHeight="26.4"/>
  <cols>
    <col min="1" max="1" width="1.88671875" style="333" customWidth="1"/>
    <col min="2" max="2" width="10" style="333"/>
    <col min="3" max="12" width="45.109375" style="333" customWidth="1"/>
    <col min="13" max="16384" width="10" style="333"/>
  </cols>
  <sheetData>
    <row r="1" spans="1:12">
      <c r="A1" s="332"/>
      <c r="B1" s="204" t="s">
        <v>294</v>
      </c>
      <c r="C1" s="204"/>
      <c r="D1" s="204"/>
    </row>
    <row r="2" spans="1:12">
      <c r="A2" s="332"/>
      <c r="B2" s="204"/>
      <c r="C2" s="204"/>
      <c r="D2" s="204"/>
    </row>
    <row r="3" spans="1:12">
      <c r="A3" s="332"/>
      <c r="B3" s="334" t="s">
        <v>124</v>
      </c>
      <c r="C3" s="334" t="s">
        <v>295</v>
      </c>
      <c r="D3" s="204"/>
    </row>
    <row r="4" spans="1:12">
      <c r="A4" s="332"/>
      <c r="B4" s="335">
        <v>1</v>
      </c>
      <c r="C4" s="336" t="s">
        <v>192</v>
      </c>
      <c r="D4" s="204"/>
    </row>
    <row r="5" spans="1:12">
      <c r="A5" s="332"/>
      <c r="B5" s="335">
        <v>2</v>
      </c>
      <c r="C5" s="336" t="s">
        <v>296</v>
      </c>
    </row>
    <row r="6" spans="1:12">
      <c r="A6" s="332"/>
      <c r="B6" s="335">
        <v>3</v>
      </c>
      <c r="C6" s="336" t="s">
        <v>297</v>
      </c>
      <c r="D6" s="204"/>
    </row>
    <row r="7" spans="1:12">
      <c r="A7" s="332"/>
      <c r="B7" s="335">
        <v>4</v>
      </c>
      <c r="C7" s="336" t="s">
        <v>297</v>
      </c>
      <c r="D7" s="204"/>
    </row>
    <row r="8" spans="1:12">
      <c r="A8" s="332"/>
      <c r="B8" s="335">
        <v>5</v>
      </c>
      <c r="C8" s="336" t="s">
        <v>297</v>
      </c>
      <c r="D8" s="204"/>
    </row>
    <row r="9" spans="1:12">
      <c r="A9" s="332"/>
      <c r="B9" s="204"/>
      <c r="C9" s="204"/>
      <c r="D9" s="204"/>
    </row>
    <row r="10" spans="1:12">
      <c r="A10" s="332"/>
      <c r="B10" s="204" t="s">
        <v>298</v>
      </c>
      <c r="C10" s="204"/>
      <c r="D10" s="204"/>
    </row>
    <row r="11" spans="1:12" ht="27" thickBot="1">
      <c r="A11" s="332"/>
      <c r="B11" s="204"/>
      <c r="C11" s="204"/>
      <c r="D11" s="204"/>
    </row>
    <row r="12" spans="1:12" ht="27" thickBot="1">
      <c r="A12" s="332"/>
      <c r="B12" s="337" t="s">
        <v>258</v>
      </c>
      <c r="C12" s="338" t="s">
        <v>259</v>
      </c>
      <c r="D12" s="339" t="s">
        <v>146</v>
      </c>
      <c r="E12" s="339" t="s">
        <v>147</v>
      </c>
      <c r="F12" s="339" t="s">
        <v>148</v>
      </c>
      <c r="G12" s="340" t="s">
        <v>149</v>
      </c>
      <c r="H12" s="341" t="s">
        <v>297</v>
      </c>
      <c r="I12" s="341" t="s">
        <v>297</v>
      </c>
      <c r="J12" s="341" t="s">
        <v>297</v>
      </c>
      <c r="K12" s="341" t="s">
        <v>297</v>
      </c>
      <c r="L12" s="342" t="s">
        <v>297</v>
      </c>
    </row>
    <row r="13" spans="1:12">
      <c r="A13" s="332"/>
      <c r="B13" s="646" t="s">
        <v>299</v>
      </c>
      <c r="C13" s="343" t="s">
        <v>297</v>
      </c>
      <c r="D13" s="344" t="s">
        <v>300</v>
      </c>
      <c r="E13" s="344" t="s">
        <v>301</v>
      </c>
      <c r="F13" s="344" t="s">
        <v>302</v>
      </c>
      <c r="G13" s="345" t="s">
        <v>303</v>
      </c>
      <c r="H13" s="346" t="s">
        <v>297</v>
      </c>
      <c r="I13" s="346" t="s">
        <v>297</v>
      </c>
      <c r="J13" s="346" t="s">
        <v>297</v>
      </c>
      <c r="K13" s="346" t="s">
        <v>297</v>
      </c>
      <c r="L13" s="347" t="s">
        <v>297</v>
      </c>
    </row>
    <row r="14" spans="1:12">
      <c r="B14" s="647"/>
      <c r="C14" s="348" t="s">
        <v>297</v>
      </c>
      <c r="D14" s="349" t="s">
        <v>304</v>
      </c>
      <c r="E14" s="349" t="s">
        <v>305</v>
      </c>
      <c r="F14" s="349" t="s">
        <v>297</v>
      </c>
      <c r="G14" s="350" t="s">
        <v>306</v>
      </c>
      <c r="H14" s="351" t="s">
        <v>297</v>
      </c>
      <c r="I14" s="351" t="s">
        <v>297</v>
      </c>
      <c r="J14" s="351" t="s">
        <v>297</v>
      </c>
      <c r="K14" s="351" t="s">
        <v>297</v>
      </c>
      <c r="L14" s="352" t="s">
        <v>297</v>
      </c>
    </row>
    <row r="15" spans="1:12">
      <c r="B15" s="647"/>
      <c r="C15" s="348" t="s">
        <v>297</v>
      </c>
      <c r="D15" s="349" t="s">
        <v>307</v>
      </c>
      <c r="E15" s="353" t="s">
        <v>297</v>
      </c>
      <c r="F15" s="353" t="s">
        <v>297</v>
      </c>
      <c r="G15" s="350" t="s">
        <v>308</v>
      </c>
      <c r="H15" s="354" t="s">
        <v>297</v>
      </c>
      <c r="I15" s="354" t="s">
        <v>297</v>
      </c>
      <c r="J15" s="354" t="s">
        <v>297</v>
      </c>
      <c r="K15" s="354" t="s">
        <v>297</v>
      </c>
      <c r="L15" s="355" t="s">
        <v>297</v>
      </c>
    </row>
    <row r="16" spans="1:12">
      <c r="B16" s="647"/>
      <c r="C16" s="348" t="s">
        <v>297</v>
      </c>
      <c r="D16" s="353" t="s">
        <v>297</v>
      </c>
      <c r="E16" s="353" t="s">
        <v>297</v>
      </c>
      <c r="F16" s="353" t="s">
        <v>297</v>
      </c>
      <c r="G16" s="350" t="s">
        <v>301</v>
      </c>
      <c r="H16" s="354" t="s">
        <v>297</v>
      </c>
      <c r="I16" s="354" t="s">
        <v>297</v>
      </c>
      <c r="J16" s="354" t="s">
        <v>297</v>
      </c>
      <c r="K16" s="354" t="s">
        <v>297</v>
      </c>
      <c r="L16" s="355" t="s">
        <v>297</v>
      </c>
    </row>
    <row r="17" spans="2:12">
      <c r="B17" s="647"/>
      <c r="C17" s="348" t="s">
        <v>297</v>
      </c>
      <c r="D17" s="353" t="s">
        <v>297</v>
      </c>
      <c r="E17" s="353" t="s">
        <v>297</v>
      </c>
      <c r="F17" s="353" t="s">
        <v>297</v>
      </c>
      <c r="G17" s="350" t="s">
        <v>305</v>
      </c>
      <c r="H17" s="354" t="s">
        <v>297</v>
      </c>
      <c r="I17" s="354" t="s">
        <v>297</v>
      </c>
      <c r="J17" s="354" t="s">
        <v>297</v>
      </c>
      <c r="K17" s="354" t="s">
        <v>297</v>
      </c>
      <c r="L17" s="355" t="s">
        <v>297</v>
      </c>
    </row>
    <row r="18" spans="2:12">
      <c r="B18" s="647"/>
      <c r="C18" s="348" t="s">
        <v>297</v>
      </c>
      <c r="D18" s="353" t="s">
        <v>297</v>
      </c>
      <c r="E18" s="353" t="s">
        <v>297</v>
      </c>
      <c r="F18" s="353" t="s">
        <v>297</v>
      </c>
      <c r="G18" s="350" t="s">
        <v>309</v>
      </c>
      <c r="H18" s="354" t="s">
        <v>297</v>
      </c>
      <c r="I18" s="354" t="s">
        <v>297</v>
      </c>
      <c r="J18" s="354" t="s">
        <v>297</v>
      </c>
      <c r="K18" s="354" t="s">
        <v>297</v>
      </c>
      <c r="L18" s="355" t="s">
        <v>297</v>
      </c>
    </row>
    <row r="19" spans="2:12">
      <c r="B19" s="647"/>
      <c r="C19" s="348" t="s">
        <v>297</v>
      </c>
      <c r="D19" s="353" t="s">
        <v>297</v>
      </c>
      <c r="E19" s="353" t="s">
        <v>297</v>
      </c>
      <c r="F19" s="353" t="s">
        <v>297</v>
      </c>
      <c r="G19" s="350" t="s">
        <v>310</v>
      </c>
      <c r="H19" s="354" t="s">
        <v>297</v>
      </c>
      <c r="I19" s="354" t="s">
        <v>297</v>
      </c>
      <c r="J19" s="354" t="s">
        <v>297</v>
      </c>
      <c r="K19" s="354" t="s">
        <v>297</v>
      </c>
      <c r="L19" s="355" t="s">
        <v>297</v>
      </c>
    </row>
    <row r="20" spans="2:12">
      <c r="B20" s="647"/>
      <c r="C20" s="348" t="s">
        <v>297</v>
      </c>
      <c r="D20" s="353" t="s">
        <v>297</v>
      </c>
      <c r="E20" s="353" t="s">
        <v>297</v>
      </c>
      <c r="F20" s="353" t="s">
        <v>297</v>
      </c>
      <c r="G20" s="350" t="s">
        <v>311</v>
      </c>
      <c r="H20" s="354" t="s">
        <v>297</v>
      </c>
      <c r="I20" s="354" t="s">
        <v>297</v>
      </c>
      <c r="J20" s="354" t="s">
        <v>297</v>
      </c>
      <c r="K20" s="354" t="s">
        <v>297</v>
      </c>
      <c r="L20" s="355" t="s">
        <v>297</v>
      </c>
    </row>
    <row r="21" spans="2:12">
      <c r="B21" s="647"/>
      <c r="C21" s="348" t="s">
        <v>297</v>
      </c>
      <c r="D21" s="353" t="s">
        <v>297</v>
      </c>
      <c r="E21" s="353" t="s">
        <v>297</v>
      </c>
      <c r="F21" s="353" t="s">
        <v>297</v>
      </c>
      <c r="G21" s="350" t="s">
        <v>312</v>
      </c>
      <c r="H21" s="354" t="s">
        <v>297</v>
      </c>
      <c r="I21" s="354" t="s">
        <v>297</v>
      </c>
      <c r="J21" s="354" t="s">
        <v>297</v>
      </c>
      <c r="K21" s="354" t="s">
        <v>297</v>
      </c>
      <c r="L21" s="355" t="s">
        <v>297</v>
      </c>
    </row>
    <row r="22" spans="2:12">
      <c r="B22" s="647"/>
      <c r="C22" s="348" t="s">
        <v>297</v>
      </c>
      <c r="D22" s="353" t="s">
        <v>297</v>
      </c>
      <c r="E22" s="353" t="s">
        <v>297</v>
      </c>
      <c r="F22" s="353" t="s">
        <v>297</v>
      </c>
      <c r="G22" s="353" t="s">
        <v>297</v>
      </c>
      <c r="H22" s="354" t="s">
        <v>297</v>
      </c>
      <c r="I22" s="354" t="s">
        <v>297</v>
      </c>
      <c r="J22" s="354" t="s">
        <v>297</v>
      </c>
      <c r="K22" s="354" t="s">
        <v>297</v>
      </c>
      <c r="L22" s="355" t="s">
        <v>297</v>
      </c>
    </row>
    <row r="23" spans="2:12">
      <c r="B23" s="647"/>
      <c r="C23" s="348" t="s">
        <v>297</v>
      </c>
      <c r="D23" s="353" t="s">
        <v>297</v>
      </c>
      <c r="E23" s="353" t="s">
        <v>297</v>
      </c>
      <c r="F23" s="353" t="s">
        <v>297</v>
      </c>
      <c r="G23" s="353" t="s">
        <v>297</v>
      </c>
      <c r="H23" s="354" t="s">
        <v>297</v>
      </c>
      <c r="I23" s="354" t="s">
        <v>297</v>
      </c>
      <c r="J23" s="354" t="s">
        <v>297</v>
      </c>
      <c r="K23" s="354" t="s">
        <v>297</v>
      </c>
      <c r="L23" s="355" t="s">
        <v>297</v>
      </c>
    </row>
    <row r="24" spans="2:12">
      <c r="B24" s="647"/>
      <c r="C24" s="348" t="s">
        <v>297</v>
      </c>
      <c r="D24" s="353" t="s">
        <v>297</v>
      </c>
      <c r="E24" s="353" t="s">
        <v>297</v>
      </c>
      <c r="F24" s="353" t="s">
        <v>297</v>
      </c>
      <c r="G24" s="353" t="s">
        <v>297</v>
      </c>
      <c r="H24" s="354" t="s">
        <v>297</v>
      </c>
      <c r="I24" s="354" t="s">
        <v>297</v>
      </c>
      <c r="J24" s="354" t="s">
        <v>297</v>
      </c>
      <c r="K24" s="354" t="s">
        <v>297</v>
      </c>
      <c r="L24" s="355" t="s">
        <v>297</v>
      </c>
    </row>
    <row r="25" spans="2:12" ht="27" thickBot="1">
      <c r="B25" s="648"/>
      <c r="C25" s="356" t="s">
        <v>297</v>
      </c>
      <c r="D25" s="357" t="s">
        <v>297</v>
      </c>
      <c r="E25" s="357" t="s">
        <v>297</v>
      </c>
      <c r="F25" s="357" t="s">
        <v>297</v>
      </c>
      <c r="G25" s="357" t="s">
        <v>297</v>
      </c>
      <c r="H25" s="358" t="s">
        <v>297</v>
      </c>
      <c r="I25" s="358" t="s">
        <v>297</v>
      </c>
      <c r="J25" s="358" t="s">
        <v>297</v>
      </c>
      <c r="K25" s="358" t="s">
        <v>297</v>
      </c>
      <c r="L25" s="359" t="s">
        <v>297</v>
      </c>
    </row>
    <row r="28" spans="2:12">
      <c r="C28" s="333" t="s">
        <v>313</v>
      </c>
    </row>
    <row r="29" spans="2:12">
      <c r="C29" s="333" t="s">
        <v>314</v>
      </c>
    </row>
    <row r="30" spans="2:12">
      <c r="C30" s="333" t="s">
        <v>315</v>
      </c>
    </row>
    <row r="31" spans="2:12">
      <c r="C31" s="333" t="s">
        <v>316</v>
      </c>
    </row>
    <row r="32" spans="2:12">
      <c r="C32" s="333" t="s">
        <v>317</v>
      </c>
    </row>
    <row r="33" spans="3:3">
      <c r="C33" s="333" t="s">
        <v>318</v>
      </c>
    </row>
    <row r="34" spans="3:3">
      <c r="C34" s="333" t="s">
        <v>319</v>
      </c>
    </row>
    <row r="35" spans="3:3">
      <c r="C35" s="333" t="s">
        <v>320</v>
      </c>
    </row>
    <row r="36" spans="3:3">
      <c r="C36" s="333" t="s">
        <v>321</v>
      </c>
    </row>
    <row r="37" spans="3:3">
      <c r="C37" s="333" t="s">
        <v>322</v>
      </c>
    </row>
    <row r="39" spans="3:3">
      <c r="C39" s="333" t="s">
        <v>323</v>
      </c>
    </row>
    <row r="40" spans="3:3">
      <c r="C40" s="333" t="s">
        <v>324</v>
      </c>
    </row>
    <row r="41" spans="3:3">
      <c r="C41" s="333" t="s">
        <v>325</v>
      </c>
    </row>
    <row r="42" spans="3:3">
      <c r="C42" s="333" t="s">
        <v>326</v>
      </c>
    </row>
    <row r="43" spans="3:3">
      <c r="C43" s="333" t="s">
        <v>327</v>
      </c>
    </row>
    <row r="44" spans="3:3">
      <c r="C44" s="333" t="s">
        <v>328</v>
      </c>
    </row>
  </sheetData>
  <mergeCells count="1">
    <mergeCell ref="B13:B25"/>
  </mergeCells>
  <phoneticPr fontId="21"/>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19CC7-9DED-4400-A3D0-669F4A86587B}">
  <sheetPr>
    <pageSetUpPr fitToPage="1"/>
  </sheetPr>
  <dimension ref="B1:BU80"/>
  <sheetViews>
    <sheetView showGridLines="0" view="pageBreakPreview" zoomScale="70" zoomScaleNormal="70" zoomScaleSheetLayoutView="70" workbookViewId="0">
      <selection activeCell="E7" sqref="E7"/>
    </sheetView>
  </sheetViews>
  <sheetFormatPr defaultColWidth="4.88671875" defaultRowHeight="20.25" customHeight="1"/>
  <cols>
    <col min="1" max="1" width="1.77734375" style="220" customWidth="1"/>
    <col min="2" max="5" width="6.33203125" style="220" customWidth="1"/>
    <col min="6" max="6" width="18.33203125" style="220" hidden="1" customWidth="1"/>
    <col min="7" max="58" width="6.21875" style="220" customWidth="1"/>
    <col min="59" max="16384" width="4.88671875" style="220"/>
  </cols>
  <sheetData>
    <row r="1" spans="2:64" s="192" customFormat="1" ht="20.25" customHeight="1">
      <c r="C1" s="193" t="s">
        <v>191</v>
      </c>
      <c r="D1" s="193"/>
      <c r="E1" s="193"/>
      <c r="F1" s="193"/>
      <c r="G1" s="193"/>
      <c r="H1" s="194" t="s">
        <v>99</v>
      </c>
      <c r="J1" s="194"/>
      <c r="L1" s="193"/>
      <c r="M1" s="193"/>
      <c r="N1" s="193"/>
      <c r="O1" s="193"/>
      <c r="P1" s="193"/>
      <c r="Q1" s="193"/>
      <c r="R1" s="193"/>
      <c r="AM1" s="195"/>
      <c r="AN1" s="196"/>
      <c r="AO1" s="196" t="s">
        <v>100</v>
      </c>
      <c r="AP1" s="416" t="s">
        <v>192</v>
      </c>
      <c r="AQ1" s="417"/>
      <c r="AR1" s="417"/>
      <c r="AS1" s="417"/>
      <c r="AT1" s="417"/>
      <c r="AU1" s="417"/>
      <c r="AV1" s="417"/>
      <c r="AW1" s="417"/>
      <c r="AX1" s="417"/>
      <c r="AY1" s="417"/>
      <c r="AZ1" s="417"/>
      <c r="BA1" s="417"/>
      <c r="BB1" s="417"/>
      <c r="BC1" s="417"/>
      <c r="BD1" s="417"/>
      <c r="BE1" s="417"/>
      <c r="BF1" s="196" t="s">
        <v>101</v>
      </c>
    </row>
    <row r="2" spans="2:64" s="192" customFormat="1" ht="20.25" customHeight="1">
      <c r="C2" s="193"/>
      <c r="D2" s="193"/>
      <c r="E2" s="193"/>
      <c r="F2" s="193"/>
      <c r="G2" s="193"/>
      <c r="J2" s="194"/>
      <c r="L2" s="193"/>
      <c r="M2" s="193"/>
      <c r="N2" s="193"/>
      <c r="O2" s="193"/>
      <c r="P2" s="193"/>
      <c r="Q2" s="193"/>
      <c r="R2" s="193"/>
      <c r="Y2" s="196" t="s">
        <v>102</v>
      </c>
      <c r="Z2" s="418">
        <v>6</v>
      </c>
      <c r="AA2" s="418"/>
      <c r="AB2" s="196" t="s">
        <v>103</v>
      </c>
      <c r="AC2" s="419">
        <f>IF(Z2=0,"",YEAR(DATE(2018+Z2,1,1)))</f>
        <v>2024</v>
      </c>
      <c r="AD2" s="419"/>
      <c r="AE2" s="197" t="s">
        <v>104</v>
      </c>
      <c r="AF2" s="197" t="s">
        <v>105</v>
      </c>
      <c r="AG2" s="418">
        <v>4</v>
      </c>
      <c r="AH2" s="418"/>
      <c r="AI2" s="197" t="s">
        <v>106</v>
      </c>
      <c r="AM2" s="195"/>
      <c r="AN2" s="196"/>
      <c r="AO2" s="196" t="s">
        <v>107</v>
      </c>
      <c r="AP2" s="418" t="s">
        <v>329</v>
      </c>
      <c r="AQ2" s="418"/>
      <c r="AR2" s="418"/>
      <c r="AS2" s="418"/>
      <c r="AT2" s="418"/>
      <c r="AU2" s="418"/>
      <c r="AV2" s="418"/>
      <c r="AW2" s="418"/>
      <c r="AX2" s="418"/>
      <c r="AY2" s="418"/>
      <c r="AZ2" s="418"/>
      <c r="BA2" s="418"/>
      <c r="BB2" s="418"/>
      <c r="BC2" s="418"/>
      <c r="BD2" s="418"/>
      <c r="BE2" s="418"/>
      <c r="BF2" s="196" t="s">
        <v>101</v>
      </c>
    </row>
    <row r="3" spans="2:64" s="197" customFormat="1" ht="20.25" customHeight="1">
      <c r="G3" s="194"/>
      <c r="J3" s="194"/>
      <c r="L3" s="196"/>
      <c r="M3" s="196"/>
      <c r="N3" s="196"/>
      <c r="O3" s="196"/>
      <c r="P3" s="196"/>
      <c r="Q3" s="196"/>
      <c r="R3" s="196"/>
      <c r="Z3" s="198"/>
      <c r="AA3" s="198"/>
      <c r="AB3" s="198"/>
      <c r="AC3" s="199"/>
      <c r="AD3" s="198"/>
      <c r="BA3" s="200" t="s">
        <v>108</v>
      </c>
      <c r="BB3" s="407" t="s">
        <v>109</v>
      </c>
      <c r="BC3" s="408"/>
      <c r="BD3" s="408"/>
      <c r="BE3" s="409"/>
      <c r="BF3" s="196"/>
    </row>
    <row r="4" spans="2:64" s="197" customFormat="1" ht="19.2">
      <c r="G4" s="194"/>
      <c r="J4" s="194"/>
      <c r="L4" s="196"/>
      <c r="M4" s="196"/>
      <c r="N4" s="196"/>
      <c r="O4" s="196"/>
      <c r="P4" s="196"/>
      <c r="Q4" s="196"/>
      <c r="R4" s="196"/>
      <c r="Z4" s="201"/>
      <c r="AA4" s="201"/>
      <c r="AG4" s="192"/>
      <c r="AH4" s="192"/>
      <c r="AI4" s="192"/>
      <c r="AJ4" s="192"/>
      <c r="AK4" s="192"/>
      <c r="AL4" s="192"/>
      <c r="AM4" s="192"/>
      <c r="AN4" s="192"/>
      <c r="AO4" s="192"/>
      <c r="AP4" s="192"/>
      <c r="AQ4" s="192"/>
      <c r="AR4" s="192"/>
      <c r="AS4" s="192"/>
      <c r="AT4" s="192"/>
      <c r="AU4" s="192"/>
      <c r="AV4" s="192"/>
      <c r="AW4" s="192"/>
      <c r="AX4" s="192"/>
      <c r="AY4" s="192"/>
      <c r="AZ4" s="192"/>
      <c r="BA4" s="200" t="s">
        <v>110</v>
      </c>
      <c r="BB4" s="407" t="s">
        <v>111</v>
      </c>
      <c r="BC4" s="408"/>
      <c r="BD4" s="408"/>
      <c r="BE4" s="409"/>
      <c r="BF4" s="202"/>
    </row>
    <row r="5" spans="2:64" s="197" customFormat="1" ht="6.75" customHeight="1">
      <c r="C5" s="192"/>
      <c r="D5" s="192"/>
      <c r="E5" s="192"/>
      <c r="F5" s="192"/>
      <c r="G5" s="193"/>
      <c r="H5" s="192"/>
      <c r="I5" s="192"/>
      <c r="J5" s="193"/>
      <c r="K5" s="192"/>
      <c r="L5" s="202"/>
      <c r="M5" s="202"/>
      <c r="N5" s="202"/>
      <c r="O5" s="202"/>
      <c r="P5" s="202"/>
      <c r="Q5" s="202"/>
      <c r="R5" s="202"/>
      <c r="S5" s="192"/>
      <c r="T5" s="192"/>
      <c r="U5" s="192"/>
      <c r="V5" s="192"/>
      <c r="W5" s="192"/>
      <c r="X5" s="192"/>
      <c r="Y5" s="192"/>
      <c r="Z5" s="203"/>
      <c r="AA5" s="203"/>
      <c r="AB5" s="192"/>
      <c r="AC5" s="192"/>
      <c r="AD5" s="192"/>
      <c r="AE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202"/>
      <c r="BF5" s="202"/>
    </row>
    <row r="6" spans="2:64" s="197" customFormat="1" ht="20.25" customHeight="1">
      <c r="C6" s="192"/>
      <c r="D6" s="192"/>
      <c r="E6" s="192"/>
      <c r="F6" s="192"/>
      <c r="G6" s="193"/>
      <c r="H6" s="192"/>
      <c r="I6" s="192"/>
      <c r="J6" s="193"/>
      <c r="K6" s="192"/>
      <c r="L6" s="202"/>
      <c r="M6" s="202"/>
      <c r="N6" s="202"/>
      <c r="O6" s="202"/>
      <c r="P6" s="202"/>
      <c r="Q6" s="202"/>
      <c r="R6" s="202"/>
      <c r="S6" s="192"/>
      <c r="T6" s="192"/>
      <c r="U6" s="192"/>
      <c r="V6" s="192"/>
      <c r="W6" s="192"/>
      <c r="X6" s="192"/>
      <c r="Y6" s="192"/>
      <c r="Z6" s="203"/>
      <c r="AA6" s="203"/>
      <c r="AB6" s="192"/>
      <c r="AC6" s="192"/>
      <c r="AD6" s="192"/>
      <c r="AE6" s="192"/>
      <c r="AG6" s="192"/>
      <c r="AH6" s="192"/>
      <c r="AI6" s="192"/>
      <c r="AJ6" s="192"/>
      <c r="AK6" s="192"/>
      <c r="AL6" s="192" t="s">
        <v>112</v>
      </c>
      <c r="AM6" s="192"/>
      <c r="AN6" s="192"/>
      <c r="AO6" s="192"/>
      <c r="AP6" s="192"/>
      <c r="AQ6" s="192"/>
      <c r="AR6" s="192"/>
      <c r="AS6" s="192"/>
      <c r="AT6" s="204"/>
      <c r="AU6" s="204"/>
      <c r="AV6" s="205"/>
      <c r="AW6" s="192"/>
      <c r="AX6" s="410">
        <v>40</v>
      </c>
      <c r="AY6" s="411"/>
      <c r="AZ6" s="205" t="s">
        <v>113</v>
      </c>
      <c r="BA6" s="192"/>
      <c r="BB6" s="410">
        <v>160</v>
      </c>
      <c r="BC6" s="411"/>
      <c r="BD6" s="205" t="s">
        <v>114</v>
      </c>
      <c r="BE6" s="192"/>
      <c r="BF6" s="202"/>
    </row>
    <row r="7" spans="2:64" s="197" customFormat="1" ht="6.75" customHeight="1">
      <c r="C7" s="192"/>
      <c r="D7" s="192"/>
      <c r="E7" s="192"/>
      <c r="F7" s="192"/>
      <c r="G7" s="193"/>
      <c r="H7" s="192"/>
      <c r="I7" s="192"/>
      <c r="J7" s="193"/>
      <c r="K7" s="192"/>
      <c r="L7" s="202"/>
      <c r="M7" s="202"/>
      <c r="N7" s="202"/>
      <c r="O7" s="202"/>
      <c r="P7" s="202"/>
      <c r="Q7" s="202"/>
      <c r="R7" s="202"/>
      <c r="S7" s="192"/>
      <c r="T7" s="192"/>
      <c r="U7" s="192"/>
      <c r="V7" s="192"/>
      <c r="W7" s="192"/>
      <c r="X7" s="192"/>
      <c r="Y7" s="192"/>
      <c r="Z7" s="203"/>
      <c r="AA7" s="203"/>
      <c r="AB7" s="192"/>
      <c r="AC7" s="192"/>
      <c r="AD7" s="192"/>
      <c r="AE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202"/>
      <c r="BF7" s="202"/>
    </row>
    <row r="8" spans="2:64" s="197" customFormat="1" ht="20.25" customHeight="1">
      <c r="B8" s="206"/>
      <c r="C8" s="206"/>
      <c r="D8" s="206"/>
      <c r="E8" s="206"/>
      <c r="F8" s="206"/>
      <c r="G8" s="207"/>
      <c r="H8" s="207"/>
      <c r="I8" s="207"/>
      <c r="J8" s="206"/>
      <c r="K8" s="206"/>
      <c r="L8" s="207"/>
      <c r="M8" s="207"/>
      <c r="N8" s="207"/>
      <c r="O8" s="206"/>
      <c r="P8" s="207"/>
      <c r="Q8" s="207"/>
      <c r="R8" s="207"/>
      <c r="S8" s="208"/>
      <c r="T8" s="209"/>
      <c r="U8" s="209"/>
      <c r="V8" s="210"/>
      <c r="Z8" s="203"/>
      <c r="AA8" s="211"/>
      <c r="AB8" s="193"/>
      <c r="AC8" s="203"/>
      <c r="AD8" s="203"/>
      <c r="AE8" s="203"/>
      <c r="AF8" s="201"/>
      <c r="AG8" s="212"/>
      <c r="AH8" s="212"/>
      <c r="AI8" s="212"/>
      <c r="AJ8" s="192"/>
      <c r="AK8" s="202"/>
      <c r="AL8" s="211"/>
      <c r="AM8" s="211"/>
      <c r="AN8" s="193"/>
      <c r="AO8" s="204"/>
      <c r="AP8" s="204"/>
      <c r="AQ8" s="204"/>
      <c r="AR8" s="213"/>
      <c r="AS8" s="213"/>
      <c r="AT8" s="192"/>
      <c r="AU8" s="204"/>
      <c r="AV8" s="204"/>
      <c r="AW8" s="206"/>
      <c r="AX8" s="192"/>
      <c r="AY8" s="192" t="s">
        <v>115</v>
      </c>
      <c r="AZ8" s="192"/>
      <c r="BA8" s="192"/>
      <c r="BB8" s="412">
        <f>DAY(EOMONTH(DATE(AC2,AG2,1),0))</f>
        <v>30</v>
      </c>
      <c r="BC8" s="413"/>
      <c r="BD8" s="192" t="s">
        <v>116</v>
      </c>
      <c r="BE8" s="192"/>
      <c r="BF8" s="192"/>
      <c r="BJ8" s="196"/>
      <c r="BK8" s="196"/>
      <c r="BL8" s="196"/>
    </row>
    <row r="9" spans="2:64" s="197" customFormat="1" ht="6" customHeight="1">
      <c r="B9" s="204"/>
      <c r="C9" s="204"/>
      <c r="D9" s="204"/>
      <c r="E9" s="204"/>
      <c r="F9" s="204"/>
      <c r="G9" s="206"/>
      <c r="H9" s="207"/>
      <c r="I9" s="204"/>
      <c r="J9" s="204"/>
      <c r="K9" s="204"/>
      <c r="L9" s="206"/>
      <c r="M9" s="207"/>
      <c r="N9" s="204"/>
      <c r="O9" s="204"/>
      <c r="P9" s="206"/>
      <c r="Q9" s="204"/>
      <c r="R9" s="204"/>
      <c r="S9" s="204"/>
      <c r="T9" s="204"/>
      <c r="U9" s="204"/>
      <c r="V9" s="204"/>
      <c r="Z9" s="192"/>
      <c r="AA9" s="192"/>
      <c r="AB9" s="192"/>
      <c r="AC9" s="192"/>
      <c r="AD9" s="192"/>
      <c r="AE9" s="192"/>
      <c r="AG9" s="203"/>
      <c r="AH9" s="192"/>
      <c r="AI9" s="192"/>
      <c r="AJ9" s="212"/>
      <c r="AK9" s="192"/>
      <c r="AL9" s="192"/>
      <c r="AM9" s="192"/>
      <c r="AN9" s="192"/>
      <c r="AO9" s="192"/>
      <c r="AP9" s="192"/>
      <c r="AQ9" s="203"/>
      <c r="AR9" s="203"/>
      <c r="AS9" s="203"/>
      <c r="AT9" s="192"/>
      <c r="AU9" s="192"/>
      <c r="AV9" s="192"/>
      <c r="AW9" s="192"/>
      <c r="AX9" s="192"/>
      <c r="AY9" s="192"/>
      <c r="AZ9" s="192"/>
      <c r="BA9" s="192"/>
      <c r="BB9" s="192"/>
      <c r="BC9" s="192"/>
      <c r="BD9" s="192"/>
      <c r="BE9" s="192"/>
      <c r="BF9" s="192"/>
      <c r="BJ9" s="196"/>
      <c r="BK9" s="196"/>
      <c r="BL9" s="196"/>
    </row>
    <row r="10" spans="2:64" s="197" customFormat="1" ht="19.2">
      <c r="B10" s="206"/>
      <c r="C10" s="206"/>
      <c r="D10" s="206"/>
      <c r="E10" s="206"/>
      <c r="F10" s="206"/>
      <c r="G10" s="207"/>
      <c r="H10" s="207"/>
      <c r="I10" s="207"/>
      <c r="J10" s="206"/>
      <c r="K10" s="206"/>
      <c r="L10" s="207"/>
      <c r="M10" s="207"/>
      <c r="N10" s="207"/>
      <c r="O10" s="206"/>
      <c r="P10" s="207"/>
      <c r="Q10" s="207"/>
      <c r="R10" s="207"/>
      <c r="S10" s="208"/>
      <c r="T10" s="209"/>
      <c r="U10" s="209"/>
      <c r="V10" s="210"/>
      <c r="Z10" s="203"/>
      <c r="AA10" s="211"/>
      <c r="AB10" s="193"/>
      <c r="AC10" s="203"/>
      <c r="AD10" s="203"/>
      <c r="AE10" s="203"/>
      <c r="AG10" s="212"/>
      <c r="AH10" s="212"/>
      <c r="AI10" s="212"/>
      <c r="AJ10" s="192"/>
      <c r="AK10" s="202"/>
      <c r="AL10" s="211"/>
      <c r="AM10" s="192"/>
      <c r="AN10" s="192"/>
      <c r="AO10" s="215"/>
      <c r="AP10" s="215"/>
      <c r="AQ10" s="215"/>
      <c r="AR10" s="205"/>
      <c r="AS10" s="203"/>
      <c r="AT10" s="203"/>
      <c r="AU10" s="203"/>
      <c r="AV10" s="192"/>
      <c r="AW10" s="192"/>
      <c r="AX10" s="216"/>
      <c r="AY10" s="216"/>
      <c r="AZ10" s="202" t="s">
        <v>117</v>
      </c>
      <c r="BA10" s="192"/>
      <c r="BB10" s="410">
        <v>1</v>
      </c>
      <c r="BC10" s="414"/>
      <c r="BD10" s="411"/>
      <c r="BE10" s="217" t="s">
        <v>118</v>
      </c>
      <c r="BF10" s="192"/>
      <c r="BJ10" s="196"/>
      <c r="BK10" s="196"/>
      <c r="BL10" s="196"/>
    </row>
    <row r="11" spans="2:64" s="197" customFormat="1" ht="6" customHeight="1">
      <c r="B11" s="204"/>
      <c r="C11" s="204"/>
      <c r="D11" s="204"/>
      <c r="E11" s="204"/>
      <c r="F11" s="198"/>
      <c r="G11" s="204"/>
      <c r="H11" s="204"/>
      <c r="I11" s="204"/>
      <c r="J11" s="204"/>
      <c r="K11" s="206"/>
      <c r="L11" s="207"/>
      <c r="M11" s="204"/>
      <c r="N11" s="204"/>
      <c r="O11" s="206"/>
      <c r="P11" s="204"/>
      <c r="Q11" s="204"/>
      <c r="R11" s="204"/>
      <c r="S11" s="204"/>
      <c r="T11" s="204"/>
      <c r="U11" s="204"/>
      <c r="V11" s="198"/>
      <c r="Z11" s="192"/>
      <c r="AA11" s="192"/>
      <c r="AB11" s="192"/>
      <c r="AC11" s="192"/>
      <c r="AD11" s="192"/>
      <c r="AE11" s="192"/>
      <c r="AG11" s="203"/>
      <c r="AH11" s="212"/>
      <c r="AI11" s="192"/>
      <c r="AJ11" s="212"/>
      <c r="AK11" s="192"/>
      <c r="AL11" s="192"/>
      <c r="AM11" s="192"/>
      <c r="AN11" s="192"/>
      <c r="AO11" s="204"/>
      <c r="AP11" s="204"/>
      <c r="AQ11" s="206"/>
      <c r="AR11" s="218"/>
      <c r="AS11" s="203"/>
      <c r="AT11" s="203"/>
      <c r="AU11" s="203"/>
      <c r="AV11" s="192"/>
      <c r="AW11" s="192"/>
      <c r="AX11" s="216"/>
      <c r="AY11" s="216"/>
      <c r="AZ11" s="192"/>
      <c r="BA11" s="192"/>
      <c r="BB11" s="203"/>
      <c r="BC11" s="203"/>
      <c r="BD11" s="203"/>
      <c r="BE11" s="217"/>
      <c r="BF11" s="192"/>
      <c r="BJ11" s="196"/>
      <c r="BK11" s="196"/>
      <c r="BL11" s="196"/>
    </row>
    <row r="12" spans="2:64" s="197" customFormat="1" ht="20.25" customHeight="1">
      <c r="B12" s="219"/>
      <c r="C12" s="219"/>
      <c r="D12" s="219"/>
      <c r="E12" s="219"/>
      <c r="F12" s="219"/>
      <c r="G12" s="219"/>
      <c r="H12" s="219"/>
      <c r="I12" s="219"/>
      <c r="J12" s="219"/>
      <c r="K12" s="219"/>
      <c r="L12" s="219"/>
      <c r="M12" s="219"/>
      <c r="N12" s="219"/>
      <c r="O12" s="219"/>
      <c r="P12" s="219"/>
      <c r="Q12" s="219"/>
      <c r="R12" s="219"/>
      <c r="S12" s="219"/>
      <c r="T12" s="219"/>
      <c r="U12" s="219"/>
      <c r="V12" s="219"/>
      <c r="Z12" s="206"/>
      <c r="AA12" s="220"/>
      <c r="AB12" s="220"/>
      <c r="AC12" s="206"/>
      <c r="AD12" s="203"/>
      <c r="AE12" s="203"/>
      <c r="AF12" s="201"/>
      <c r="AG12" s="193"/>
      <c r="AH12" s="212"/>
      <c r="AI12" s="192"/>
      <c r="AJ12" s="212"/>
      <c r="AK12" s="192"/>
      <c r="AL12" s="192"/>
      <c r="AM12" s="192"/>
      <c r="AN12" s="192"/>
      <c r="AO12" s="415"/>
      <c r="AP12" s="415"/>
      <c r="AQ12" s="415"/>
      <c r="AR12" s="205"/>
      <c r="AS12" s="203"/>
      <c r="AT12" s="203"/>
      <c r="AU12" s="203"/>
      <c r="AV12" s="192"/>
      <c r="AW12" s="192"/>
      <c r="AX12" s="216"/>
      <c r="AY12" s="216"/>
      <c r="AZ12" s="192"/>
      <c r="BA12" s="192"/>
      <c r="BB12" s="410">
        <v>1</v>
      </c>
      <c r="BC12" s="414"/>
      <c r="BD12" s="411"/>
      <c r="BE12" s="221" t="s">
        <v>119</v>
      </c>
      <c r="BF12" s="192"/>
      <c r="BJ12" s="196"/>
      <c r="BK12" s="196"/>
      <c r="BL12" s="196"/>
    </row>
    <row r="13" spans="2:64" s="197" customFormat="1" ht="6.75" customHeight="1">
      <c r="B13" s="219"/>
      <c r="C13" s="219"/>
      <c r="D13" s="219"/>
      <c r="E13" s="219"/>
      <c r="F13" s="219"/>
      <c r="G13" s="219"/>
      <c r="H13" s="219"/>
      <c r="I13" s="219"/>
      <c r="J13" s="219"/>
      <c r="K13" s="219"/>
      <c r="L13" s="219"/>
      <c r="M13" s="219"/>
      <c r="N13" s="219"/>
      <c r="O13" s="219"/>
      <c r="P13" s="219"/>
      <c r="Q13" s="219"/>
      <c r="R13" s="219"/>
      <c r="S13" s="219"/>
      <c r="T13" s="219"/>
      <c r="U13" s="219"/>
      <c r="V13" s="219"/>
      <c r="Z13" s="207"/>
      <c r="AA13" s="222"/>
      <c r="AB13" s="222"/>
      <c r="AC13" s="207"/>
      <c r="AD13" s="212"/>
      <c r="AE13" s="212"/>
      <c r="AG13" s="192"/>
      <c r="AH13" s="192"/>
      <c r="AI13" s="192"/>
      <c r="AJ13" s="192"/>
      <c r="AK13" s="192"/>
      <c r="AL13" s="192"/>
      <c r="AM13" s="192"/>
      <c r="AN13" s="192"/>
      <c r="AO13" s="204"/>
      <c r="AP13" s="204"/>
      <c r="AQ13" s="204"/>
      <c r="AR13" s="192"/>
      <c r="AS13" s="203"/>
      <c r="AT13" s="203"/>
      <c r="AU13" s="203"/>
      <c r="AV13" s="192"/>
      <c r="AW13" s="192"/>
      <c r="AX13" s="216"/>
      <c r="AY13" s="216"/>
      <c r="AZ13" s="192"/>
      <c r="BA13" s="192"/>
      <c r="BB13" s="203"/>
      <c r="BC13" s="203"/>
      <c r="BD13" s="203"/>
      <c r="BE13" s="217"/>
      <c r="BF13" s="192"/>
      <c r="BJ13" s="196"/>
      <c r="BK13" s="196"/>
      <c r="BL13" s="196"/>
    </row>
    <row r="14" spans="2:64" s="197" customFormat="1" ht="19.2">
      <c r="B14" s="219"/>
      <c r="C14" s="219"/>
      <c r="D14" s="219"/>
      <c r="E14" s="219"/>
      <c r="F14" s="219"/>
      <c r="G14" s="219"/>
      <c r="H14" s="219"/>
      <c r="I14" s="219"/>
      <c r="J14" s="219"/>
      <c r="K14" s="219"/>
      <c r="L14" s="219"/>
      <c r="M14" s="219"/>
      <c r="N14" s="219"/>
      <c r="O14" s="219"/>
      <c r="P14" s="219"/>
      <c r="Q14" s="219"/>
      <c r="R14" s="219"/>
      <c r="S14" s="219"/>
      <c r="T14" s="219"/>
      <c r="U14" s="219"/>
      <c r="V14" s="219"/>
      <c r="Z14" s="206"/>
      <c r="AA14" s="220"/>
      <c r="AB14" s="220"/>
      <c r="AC14" s="206"/>
      <c r="AD14" s="203"/>
      <c r="AE14" s="203"/>
      <c r="AG14" s="192"/>
      <c r="AH14" s="192"/>
      <c r="AI14" s="192"/>
      <c r="AJ14" s="192"/>
      <c r="AK14" s="192"/>
      <c r="AL14" s="192"/>
      <c r="AM14" s="192"/>
      <c r="AN14" s="192"/>
      <c r="AO14" s="204"/>
      <c r="AP14" s="204"/>
      <c r="AQ14" s="204"/>
      <c r="AR14" s="192"/>
      <c r="AS14" s="203"/>
      <c r="AT14" s="202" t="s">
        <v>120</v>
      </c>
      <c r="AU14" s="420">
        <v>0.39583333333333331</v>
      </c>
      <c r="AV14" s="421"/>
      <c r="AW14" s="422"/>
      <c r="AX14" s="203" t="s">
        <v>121</v>
      </c>
      <c r="AY14" s="420">
        <v>0.6875</v>
      </c>
      <c r="AZ14" s="421"/>
      <c r="BA14" s="422"/>
      <c r="BB14" s="202" t="s">
        <v>122</v>
      </c>
      <c r="BC14" s="423">
        <f>(AY14-AU14)*24</f>
        <v>7</v>
      </c>
      <c r="BD14" s="424"/>
      <c r="BE14" s="193" t="s">
        <v>123</v>
      </c>
      <c r="BF14" s="203"/>
      <c r="BJ14" s="196"/>
      <c r="BK14" s="196"/>
      <c r="BL14" s="196"/>
    </row>
    <row r="15" spans="2:64" s="197" customFormat="1" ht="6.75" customHeight="1">
      <c r="C15" s="213"/>
      <c r="D15" s="213"/>
      <c r="E15" s="213"/>
      <c r="F15" s="213"/>
      <c r="G15" s="192"/>
      <c r="H15" s="192"/>
      <c r="I15" s="202"/>
      <c r="J15" s="203"/>
      <c r="K15" s="212"/>
      <c r="L15" s="192"/>
      <c r="M15" s="192"/>
      <c r="N15" s="203"/>
      <c r="O15" s="192"/>
      <c r="P15" s="192"/>
      <c r="Q15" s="212"/>
      <c r="R15" s="192"/>
      <c r="S15" s="192"/>
      <c r="T15" s="192"/>
      <c r="U15" s="192"/>
      <c r="V15" s="192"/>
      <c r="W15" s="202"/>
      <c r="X15" s="203"/>
      <c r="Y15" s="203"/>
      <c r="Z15" s="193"/>
      <c r="AA15" s="203"/>
      <c r="AB15" s="202"/>
      <c r="AC15" s="203"/>
      <c r="AD15" s="212"/>
      <c r="AE15" s="192"/>
      <c r="AG15" s="201"/>
      <c r="AH15" s="223"/>
      <c r="AJ15" s="223"/>
      <c r="AQ15" s="201"/>
      <c r="AR15" s="201"/>
      <c r="AS15" s="201"/>
      <c r="AT15" s="201"/>
      <c r="AU15" s="201"/>
      <c r="AX15" s="224"/>
      <c r="AY15" s="224"/>
      <c r="BB15" s="201"/>
      <c r="BC15" s="201"/>
      <c r="BD15" s="201"/>
      <c r="BE15" s="225"/>
      <c r="BJ15" s="196"/>
      <c r="BK15" s="196"/>
      <c r="BL15" s="196"/>
    </row>
    <row r="16" spans="2:64" ht="8.4" customHeight="1" thickBot="1">
      <c r="C16" s="222"/>
      <c r="D16" s="222"/>
      <c r="E16" s="222"/>
      <c r="F16" s="222"/>
      <c r="G16" s="222"/>
      <c r="X16" s="222"/>
      <c r="AN16" s="222"/>
      <c r="BE16" s="226"/>
      <c r="BF16" s="226"/>
      <c r="BG16" s="226"/>
    </row>
    <row r="17" spans="2:58" ht="20.25" customHeight="1">
      <c r="B17" s="425" t="s">
        <v>124</v>
      </c>
      <c r="C17" s="428" t="s">
        <v>125</v>
      </c>
      <c r="D17" s="429"/>
      <c r="E17" s="430"/>
      <c r="F17" s="227"/>
      <c r="G17" s="437" t="s">
        <v>126</v>
      </c>
      <c r="H17" s="440" t="s">
        <v>127</v>
      </c>
      <c r="I17" s="429"/>
      <c r="J17" s="429"/>
      <c r="K17" s="430"/>
      <c r="L17" s="440" t="s">
        <v>128</v>
      </c>
      <c r="M17" s="429"/>
      <c r="N17" s="429"/>
      <c r="O17" s="443"/>
      <c r="P17" s="446"/>
      <c r="Q17" s="447"/>
      <c r="R17" s="448"/>
      <c r="S17" s="455" t="s">
        <v>129</v>
      </c>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7"/>
      <c r="AX17" s="486" t="str">
        <f>IF(BB3="４週","(11) 1～4週目の勤務時間数合計","(11) 1か月の勤務時間数   合計")</f>
        <v>(11) 1～4週目の勤務時間数合計</v>
      </c>
      <c r="AY17" s="487"/>
      <c r="AZ17" s="492" t="s">
        <v>130</v>
      </c>
      <c r="BA17" s="493"/>
      <c r="BB17" s="498" t="s">
        <v>131</v>
      </c>
      <c r="BC17" s="499"/>
      <c r="BD17" s="499"/>
      <c r="BE17" s="499"/>
      <c r="BF17" s="500"/>
    </row>
    <row r="18" spans="2:58" ht="20.25" customHeight="1">
      <c r="B18" s="426"/>
      <c r="C18" s="431"/>
      <c r="D18" s="432"/>
      <c r="E18" s="433"/>
      <c r="F18" s="228"/>
      <c r="G18" s="438"/>
      <c r="H18" s="441"/>
      <c r="I18" s="432"/>
      <c r="J18" s="432"/>
      <c r="K18" s="433"/>
      <c r="L18" s="441"/>
      <c r="M18" s="432"/>
      <c r="N18" s="432"/>
      <c r="O18" s="444"/>
      <c r="P18" s="449"/>
      <c r="Q18" s="450"/>
      <c r="R18" s="451"/>
      <c r="S18" s="507" t="s">
        <v>132</v>
      </c>
      <c r="T18" s="508"/>
      <c r="U18" s="508"/>
      <c r="V18" s="508"/>
      <c r="W18" s="508"/>
      <c r="X18" s="508"/>
      <c r="Y18" s="509"/>
      <c r="Z18" s="507" t="s">
        <v>133</v>
      </c>
      <c r="AA18" s="508"/>
      <c r="AB18" s="508"/>
      <c r="AC18" s="508"/>
      <c r="AD18" s="508"/>
      <c r="AE18" s="508"/>
      <c r="AF18" s="509"/>
      <c r="AG18" s="507" t="s">
        <v>134</v>
      </c>
      <c r="AH18" s="508"/>
      <c r="AI18" s="508"/>
      <c r="AJ18" s="508"/>
      <c r="AK18" s="508"/>
      <c r="AL18" s="508"/>
      <c r="AM18" s="509"/>
      <c r="AN18" s="507" t="s">
        <v>135</v>
      </c>
      <c r="AO18" s="508"/>
      <c r="AP18" s="508"/>
      <c r="AQ18" s="508"/>
      <c r="AR18" s="508"/>
      <c r="AS18" s="508"/>
      <c r="AT18" s="509"/>
      <c r="AU18" s="510" t="s">
        <v>136</v>
      </c>
      <c r="AV18" s="511"/>
      <c r="AW18" s="512"/>
      <c r="AX18" s="488"/>
      <c r="AY18" s="489"/>
      <c r="AZ18" s="494"/>
      <c r="BA18" s="495"/>
      <c r="BB18" s="501"/>
      <c r="BC18" s="502"/>
      <c r="BD18" s="502"/>
      <c r="BE18" s="502"/>
      <c r="BF18" s="503"/>
    </row>
    <row r="19" spans="2:58" ht="20.25" customHeight="1">
      <c r="B19" s="426"/>
      <c r="C19" s="431"/>
      <c r="D19" s="432"/>
      <c r="E19" s="433"/>
      <c r="F19" s="228"/>
      <c r="G19" s="438"/>
      <c r="H19" s="441"/>
      <c r="I19" s="432"/>
      <c r="J19" s="432"/>
      <c r="K19" s="433"/>
      <c r="L19" s="441"/>
      <c r="M19" s="432"/>
      <c r="N19" s="432"/>
      <c r="O19" s="444"/>
      <c r="P19" s="449"/>
      <c r="Q19" s="450"/>
      <c r="R19" s="451"/>
      <c r="S19" s="229">
        <v>1</v>
      </c>
      <c r="T19" s="230">
        <v>2</v>
      </c>
      <c r="U19" s="230">
        <v>3</v>
      </c>
      <c r="V19" s="230">
        <v>4</v>
      </c>
      <c r="W19" s="230">
        <v>5</v>
      </c>
      <c r="X19" s="230">
        <v>6</v>
      </c>
      <c r="Y19" s="231">
        <v>7</v>
      </c>
      <c r="Z19" s="229">
        <v>8</v>
      </c>
      <c r="AA19" s="230">
        <v>9</v>
      </c>
      <c r="AB19" s="230">
        <v>10</v>
      </c>
      <c r="AC19" s="230">
        <v>11</v>
      </c>
      <c r="AD19" s="230">
        <v>12</v>
      </c>
      <c r="AE19" s="230">
        <v>13</v>
      </c>
      <c r="AF19" s="231">
        <v>14</v>
      </c>
      <c r="AG19" s="232">
        <v>15</v>
      </c>
      <c r="AH19" s="230">
        <v>16</v>
      </c>
      <c r="AI19" s="230">
        <v>17</v>
      </c>
      <c r="AJ19" s="230">
        <v>18</v>
      </c>
      <c r="AK19" s="230">
        <v>19</v>
      </c>
      <c r="AL19" s="230">
        <v>20</v>
      </c>
      <c r="AM19" s="231">
        <v>21</v>
      </c>
      <c r="AN19" s="229">
        <v>22</v>
      </c>
      <c r="AO19" s="230">
        <v>23</v>
      </c>
      <c r="AP19" s="230">
        <v>24</v>
      </c>
      <c r="AQ19" s="230">
        <v>25</v>
      </c>
      <c r="AR19" s="230">
        <v>26</v>
      </c>
      <c r="AS19" s="230">
        <v>27</v>
      </c>
      <c r="AT19" s="231">
        <v>28</v>
      </c>
      <c r="AU19" s="229" t="str">
        <f>IF($BB$3="暦月",IF(DAY(DATE($AC$2,$AG$2,29))=29,29,""),"")</f>
        <v/>
      </c>
      <c r="AV19" s="230" t="str">
        <f>IF($BB$3="暦月",IF(DAY(DATE($AC$2,$AG$2,30))=30,30,""),"")</f>
        <v/>
      </c>
      <c r="AW19" s="231" t="str">
        <f>IF($BB$3="暦月",IF(DAY(DATE($AC$2,$AG$2,31))=31,31,""),"")</f>
        <v/>
      </c>
      <c r="AX19" s="488"/>
      <c r="AY19" s="489"/>
      <c r="AZ19" s="494"/>
      <c r="BA19" s="495"/>
      <c r="BB19" s="501"/>
      <c r="BC19" s="502"/>
      <c r="BD19" s="502"/>
      <c r="BE19" s="502"/>
      <c r="BF19" s="503"/>
    </row>
    <row r="20" spans="2:58" ht="20.25" hidden="1" customHeight="1">
      <c r="B20" s="426"/>
      <c r="C20" s="431"/>
      <c r="D20" s="432"/>
      <c r="E20" s="433"/>
      <c r="F20" s="228"/>
      <c r="G20" s="438"/>
      <c r="H20" s="441"/>
      <c r="I20" s="432"/>
      <c r="J20" s="432"/>
      <c r="K20" s="433"/>
      <c r="L20" s="441"/>
      <c r="M20" s="432"/>
      <c r="N20" s="432"/>
      <c r="O20" s="444"/>
      <c r="P20" s="449"/>
      <c r="Q20" s="450"/>
      <c r="R20" s="451"/>
      <c r="S20" s="229">
        <f>WEEKDAY(DATE($AC$2,$AG$2,1))</f>
        <v>2</v>
      </c>
      <c r="T20" s="230">
        <f>WEEKDAY(DATE($AC$2,$AG$2,2))</f>
        <v>3</v>
      </c>
      <c r="U20" s="230">
        <f>WEEKDAY(DATE($AC$2,$AG$2,3))</f>
        <v>4</v>
      </c>
      <c r="V20" s="230">
        <f>WEEKDAY(DATE($AC$2,$AG$2,4))</f>
        <v>5</v>
      </c>
      <c r="W20" s="230">
        <f>WEEKDAY(DATE($AC$2,$AG$2,5))</f>
        <v>6</v>
      </c>
      <c r="X20" s="230">
        <f>WEEKDAY(DATE($AC$2,$AG$2,6))</f>
        <v>7</v>
      </c>
      <c r="Y20" s="231">
        <f>WEEKDAY(DATE($AC$2,$AG$2,7))</f>
        <v>1</v>
      </c>
      <c r="Z20" s="229">
        <f>WEEKDAY(DATE($AC$2,$AG$2,8))</f>
        <v>2</v>
      </c>
      <c r="AA20" s="230">
        <f>WEEKDAY(DATE($AC$2,$AG$2,9))</f>
        <v>3</v>
      </c>
      <c r="AB20" s="230">
        <f>WEEKDAY(DATE($AC$2,$AG$2,10))</f>
        <v>4</v>
      </c>
      <c r="AC20" s="230">
        <f>WEEKDAY(DATE($AC$2,$AG$2,11))</f>
        <v>5</v>
      </c>
      <c r="AD20" s="230">
        <f>WEEKDAY(DATE($AC$2,$AG$2,12))</f>
        <v>6</v>
      </c>
      <c r="AE20" s="230">
        <f>WEEKDAY(DATE($AC$2,$AG$2,13))</f>
        <v>7</v>
      </c>
      <c r="AF20" s="231">
        <f>WEEKDAY(DATE($AC$2,$AG$2,14))</f>
        <v>1</v>
      </c>
      <c r="AG20" s="229">
        <f>WEEKDAY(DATE($AC$2,$AG$2,15))</f>
        <v>2</v>
      </c>
      <c r="AH20" s="230">
        <f>WEEKDAY(DATE($AC$2,$AG$2,16))</f>
        <v>3</v>
      </c>
      <c r="AI20" s="230">
        <f>WEEKDAY(DATE($AC$2,$AG$2,17))</f>
        <v>4</v>
      </c>
      <c r="AJ20" s="230">
        <f>WEEKDAY(DATE($AC$2,$AG$2,18))</f>
        <v>5</v>
      </c>
      <c r="AK20" s="230">
        <f>WEEKDAY(DATE($AC$2,$AG$2,19))</f>
        <v>6</v>
      </c>
      <c r="AL20" s="230">
        <f>WEEKDAY(DATE($AC$2,$AG$2,20))</f>
        <v>7</v>
      </c>
      <c r="AM20" s="231">
        <f>WEEKDAY(DATE($AC$2,$AG$2,21))</f>
        <v>1</v>
      </c>
      <c r="AN20" s="229">
        <f>WEEKDAY(DATE($AC$2,$AG$2,22))</f>
        <v>2</v>
      </c>
      <c r="AO20" s="230">
        <f>WEEKDAY(DATE($AC$2,$AG$2,23))</f>
        <v>3</v>
      </c>
      <c r="AP20" s="230">
        <f>WEEKDAY(DATE($AC$2,$AG$2,24))</f>
        <v>4</v>
      </c>
      <c r="AQ20" s="230">
        <f>WEEKDAY(DATE($AC$2,$AG$2,25))</f>
        <v>5</v>
      </c>
      <c r="AR20" s="230">
        <f>WEEKDAY(DATE($AC$2,$AG$2,26))</f>
        <v>6</v>
      </c>
      <c r="AS20" s="230">
        <f>WEEKDAY(DATE($AC$2,$AG$2,27))</f>
        <v>7</v>
      </c>
      <c r="AT20" s="231">
        <f>WEEKDAY(DATE($AC$2,$AG$2,28))</f>
        <v>1</v>
      </c>
      <c r="AU20" s="229">
        <f>IF(AU19=29,WEEKDAY(DATE($AC$2,$AG$2,29)),0)</f>
        <v>0</v>
      </c>
      <c r="AV20" s="230">
        <f>IF(AV19=30,WEEKDAY(DATE($AC$2,$AG$2,30)),0)</f>
        <v>0</v>
      </c>
      <c r="AW20" s="231">
        <f>IF(AW19=31,WEEKDAY(DATE($AC$2,$AG$2,31)),0)</f>
        <v>0</v>
      </c>
      <c r="AX20" s="488"/>
      <c r="AY20" s="489"/>
      <c r="AZ20" s="494"/>
      <c r="BA20" s="495"/>
      <c r="BB20" s="501"/>
      <c r="BC20" s="502"/>
      <c r="BD20" s="502"/>
      <c r="BE20" s="502"/>
      <c r="BF20" s="503"/>
    </row>
    <row r="21" spans="2:58" ht="22.5" customHeight="1" thickBot="1">
      <c r="B21" s="427"/>
      <c r="C21" s="434"/>
      <c r="D21" s="435"/>
      <c r="E21" s="436"/>
      <c r="F21" s="233"/>
      <c r="G21" s="439"/>
      <c r="H21" s="442"/>
      <c r="I21" s="435"/>
      <c r="J21" s="435"/>
      <c r="K21" s="436"/>
      <c r="L21" s="442"/>
      <c r="M21" s="435"/>
      <c r="N21" s="435"/>
      <c r="O21" s="445"/>
      <c r="P21" s="452"/>
      <c r="Q21" s="453"/>
      <c r="R21" s="454"/>
      <c r="S21" s="234" t="str">
        <f>IF(S20=1,"日",IF(S20=2,"月",IF(S20=3,"火",IF(S20=4,"水",IF(S20=5,"木",IF(S20=6,"金","土"))))))</f>
        <v>月</v>
      </c>
      <c r="T21" s="235" t="str">
        <f t="shared" ref="T21:AT21" si="0">IF(T20=1,"日",IF(T20=2,"月",IF(T20=3,"火",IF(T20=4,"水",IF(T20=5,"木",IF(T20=6,"金","土"))))))</f>
        <v>火</v>
      </c>
      <c r="U21" s="235" t="str">
        <f t="shared" si="0"/>
        <v>水</v>
      </c>
      <c r="V21" s="235" t="str">
        <f t="shared" si="0"/>
        <v>木</v>
      </c>
      <c r="W21" s="235" t="str">
        <f t="shared" si="0"/>
        <v>金</v>
      </c>
      <c r="X21" s="235" t="str">
        <f t="shared" si="0"/>
        <v>土</v>
      </c>
      <c r="Y21" s="236" t="str">
        <f t="shared" si="0"/>
        <v>日</v>
      </c>
      <c r="Z21" s="234" t="str">
        <f>IF(Z20=1,"日",IF(Z20=2,"月",IF(Z20=3,"火",IF(Z20=4,"水",IF(Z20=5,"木",IF(Z20=6,"金","土"))))))</f>
        <v>月</v>
      </c>
      <c r="AA21" s="235" t="str">
        <f t="shared" si="0"/>
        <v>火</v>
      </c>
      <c r="AB21" s="235" t="str">
        <f t="shared" si="0"/>
        <v>水</v>
      </c>
      <c r="AC21" s="235" t="str">
        <f t="shared" si="0"/>
        <v>木</v>
      </c>
      <c r="AD21" s="235" t="str">
        <f t="shared" si="0"/>
        <v>金</v>
      </c>
      <c r="AE21" s="235" t="str">
        <f t="shared" si="0"/>
        <v>土</v>
      </c>
      <c r="AF21" s="236" t="str">
        <f t="shared" si="0"/>
        <v>日</v>
      </c>
      <c r="AG21" s="234" t="str">
        <f>IF(AG20=1,"日",IF(AG20=2,"月",IF(AG20=3,"火",IF(AG20=4,"水",IF(AG20=5,"木",IF(AG20=6,"金","土"))))))</f>
        <v>月</v>
      </c>
      <c r="AH21" s="235" t="str">
        <f t="shared" si="0"/>
        <v>火</v>
      </c>
      <c r="AI21" s="235" t="str">
        <f t="shared" si="0"/>
        <v>水</v>
      </c>
      <c r="AJ21" s="235" t="str">
        <f t="shared" si="0"/>
        <v>木</v>
      </c>
      <c r="AK21" s="235" t="str">
        <f t="shared" si="0"/>
        <v>金</v>
      </c>
      <c r="AL21" s="235" t="str">
        <f t="shared" si="0"/>
        <v>土</v>
      </c>
      <c r="AM21" s="236" t="str">
        <f t="shared" si="0"/>
        <v>日</v>
      </c>
      <c r="AN21" s="234" t="str">
        <f>IF(AN20=1,"日",IF(AN20=2,"月",IF(AN20=3,"火",IF(AN20=4,"水",IF(AN20=5,"木",IF(AN20=6,"金","土"))))))</f>
        <v>月</v>
      </c>
      <c r="AO21" s="235" t="str">
        <f t="shared" si="0"/>
        <v>火</v>
      </c>
      <c r="AP21" s="235" t="str">
        <f t="shared" si="0"/>
        <v>水</v>
      </c>
      <c r="AQ21" s="235" t="str">
        <f t="shared" si="0"/>
        <v>木</v>
      </c>
      <c r="AR21" s="235" t="str">
        <f t="shared" si="0"/>
        <v>金</v>
      </c>
      <c r="AS21" s="235" t="str">
        <f t="shared" si="0"/>
        <v>土</v>
      </c>
      <c r="AT21" s="236" t="str">
        <f t="shared" si="0"/>
        <v>日</v>
      </c>
      <c r="AU21" s="235" t="str">
        <f>IF(AU20=1,"日",IF(AU20=2,"月",IF(AU20=3,"火",IF(AU20=4,"水",IF(AU20=5,"木",IF(AU20=6,"金",IF(AU20=0,"","土")))))))</f>
        <v/>
      </c>
      <c r="AV21" s="235" t="str">
        <f>IF(AV20=1,"日",IF(AV20=2,"月",IF(AV20=3,"火",IF(AV20=4,"水",IF(AV20=5,"木",IF(AV20=6,"金",IF(AV20=0,"","土")))))))</f>
        <v/>
      </c>
      <c r="AW21" s="235" t="str">
        <f>IF(AW20=1,"日",IF(AW20=2,"月",IF(AW20=3,"火",IF(AW20=4,"水",IF(AW20=5,"木",IF(AW20=6,"金",IF(AW20=0,"","土")))))))</f>
        <v/>
      </c>
      <c r="AX21" s="490"/>
      <c r="AY21" s="491"/>
      <c r="AZ21" s="496"/>
      <c r="BA21" s="497"/>
      <c r="BB21" s="504"/>
      <c r="BC21" s="505"/>
      <c r="BD21" s="505"/>
      <c r="BE21" s="505"/>
      <c r="BF21" s="506"/>
    </row>
    <row r="22" spans="2:58" ht="20.25" customHeight="1">
      <c r="B22" s="649">
        <v>1</v>
      </c>
      <c r="C22" s="460" t="s">
        <v>259</v>
      </c>
      <c r="D22" s="461"/>
      <c r="E22" s="462"/>
      <c r="F22" s="237"/>
      <c r="G22" s="469" t="s">
        <v>330</v>
      </c>
      <c r="H22" s="471" t="s">
        <v>331</v>
      </c>
      <c r="I22" s="472"/>
      <c r="J22" s="472"/>
      <c r="K22" s="473"/>
      <c r="L22" s="477" t="s">
        <v>332</v>
      </c>
      <c r="M22" s="478"/>
      <c r="N22" s="478"/>
      <c r="O22" s="479"/>
      <c r="P22" s="483" t="s">
        <v>137</v>
      </c>
      <c r="Q22" s="484"/>
      <c r="R22" s="485"/>
      <c r="S22" s="238" t="s">
        <v>207</v>
      </c>
      <c r="T22" s="239" t="s">
        <v>333</v>
      </c>
      <c r="U22" s="239"/>
      <c r="V22" s="239" t="s">
        <v>207</v>
      </c>
      <c r="W22" s="239" t="s">
        <v>207</v>
      </c>
      <c r="X22" s="239"/>
      <c r="Y22" s="240" t="s">
        <v>207</v>
      </c>
      <c r="Z22" s="238" t="s">
        <v>207</v>
      </c>
      <c r="AA22" s="239" t="s">
        <v>207</v>
      </c>
      <c r="AB22" s="239"/>
      <c r="AC22" s="239" t="s">
        <v>207</v>
      </c>
      <c r="AD22" s="239" t="s">
        <v>207</v>
      </c>
      <c r="AE22" s="239"/>
      <c r="AF22" s="240" t="s">
        <v>207</v>
      </c>
      <c r="AG22" s="238" t="s">
        <v>207</v>
      </c>
      <c r="AH22" s="239" t="s">
        <v>207</v>
      </c>
      <c r="AI22" s="239"/>
      <c r="AJ22" s="239" t="s">
        <v>207</v>
      </c>
      <c r="AK22" s="239" t="s">
        <v>207</v>
      </c>
      <c r="AL22" s="239"/>
      <c r="AM22" s="240" t="s">
        <v>207</v>
      </c>
      <c r="AN22" s="238" t="s">
        <v>207</v>
      </c>
      <c r="AO22" s="239" t="s">
        <v>207</v>
      </c>
      <c r="AP22" s="239"/>
      <c r="AQ22" s="239" t="s">
        <v>207</v>
      </c>
      <c r="AR22" s="239" t="s">
        <v>207</v>
      </c>
      <c r="AS22" s="239"/>
      <c r="AT22" s="240" t="s">
        <v>207</v>
      </c>
      <c r="AU22" s="238"/>
      <c r="AV22" s="239"/>
      <c r="AW22" s="239"/>
      <c r="AX22" s="513"/>
      <c r="AY22" s="514"/>
      <c r="AZ22" s="515"/>
      <c r="BA22" s="516"/>
      <c r="BB22" s="517"/>
      <c r="BC22" s="518"/>
      <c r="BD22" s="518"/>
      <c r="BE22" s="518"/>
      <c r="BF22" s="519"/>
    </row>
    <row r="23" spans="2:58" ht="20.25" customHeight="1">
      <c r="B23" s="650"/>
      <c r="C23" s="463"/>
      <c r="D23" s="464"/>
      <c r="E23" s="465"/>
      <c r="F23" s="241"/>
      <c r="G23" s="470"/>
      <c r="H23" s="474"/>
      <c r="I23" s="475"/>
      <c r="J23" s="475"/>
      <c r="K23" s="476"/>
      <c r="L23" s="480"/>
      <c r="M23" s="481"/>
      <c r="N23" s="481"/>
      <c r="O23" s="482"/>
      <c r="P23" s="526" t="s">
        <v>138</v>
      </c>
      <c r="Q23" s="527"/>
      <c r="R23" s="528"/>
      <c r="S23" s="242">
        <f>IF(S22="","",VLOOKUP(S22,'【記載例】シフト記号表（勤務時間帯）'!$C$6:$K$35,9,FALSE))</f>
        <v>8</v>
      </c>
      <c r="T23" s="243">
        <f>IF(T22="","",VLOOKUP(T22,'【記載例】シフト記号表（勤務時間帯）'!$C$6:$K$35,9,FALSE))</f>
        <v>8</v>
      </c>
      <c r="U23" s="243" t="str">
        <f>IF(U22="","",VLOOKUP(U22,'【記載例】シフト記号表（勤務時間帯）'!$C$6:$K$35,9,FALSE))</f>
        <v/>
      </c>
      <c r="V23" s="243">
        <f>IF(V22="","",VLOOKUP(V22,'【記載例】シフト記号表（勤務時間帯）'!$C$6:$K$35,9,FALSE))</f>
        <v>8</v>
      </c>
      <c r="W23" s="243">
        <f>IF(W22="","",VLOOKUP(W22,'【記載例】シフト記号表（勤務時間帯）'!$C$6:$K$35,9,FALSE))</f>
        <v>8</v>
      </c>
      <c r="X23" s="243" t="str">
        <f>IF(X22="","",VLOOKUP(X22,'【記載例】シフト記号表（勤務時間帯）'!$C$6:$K$35,9,FALSE))</f>
        <v/>
      </c>
      <c r="Y23" s="244">
        <f>IF(Y22="","",VLOOKUP(Y22,'【記載例】シフト記号表（勤務時間帯）'!$C$6:$K$35,9,FALSE))</f>
        <v>8</v>
      </c>
      <c r="Z23" s="242">
        <f>IF(Z22="","",VLOOKUP(Z22,'【記載例】シフト記号表（勤務時間帯）'!$C$6:$K$35,9,FALSE))</f>
        <v>8</v>
      </c>
      <c r="AA23" s="243">
        <f>IF(AA22="","",VLOOKUP(AA22,'【記載例】シフト記号表（勤務時間帯）'!$C$6:$K$35,9,FALSE))</f>
        <v>8</v>
      </c>
      <c r="AB23" s="243" t="str">
        <f>IF(AB22="","",VLOOKUP(AB22,'【記載例】シフト記号表（勤務時間帯）'!$C$6:$K$35,9,FALSE))</f>
        <v/>
      </c>
      <c r="AC23" s="243">
        <f>IF(AC22="","",VLOOKUP(AC22,'【記載例】シフト記号表（勤務時間帯）'!$C$6:$K$35,9,FALSE))</f>
        <v>8</v>
      </c>
      <c r="AD23" s="243">
        <f>IF(AD22="","",VLOOKUP(AD22,'【記載例】シフト記号表（勤務時間帯）'!$C$6:$K$35,9,FALSE))</f>
        <v>8</v>
      </c>
      <c r="AE23" s="243" t="str">
        <f>IF(AE22="","",VLOOKUP(AE22,'【記載例】シフト記号表（勤務時間帯）'!$C$6:$K$35,9,FALSE))</f>
        <v/>
      </c>
      <c r="AF23" s="244">
        <f>IF(AF22="","",VLOOKUP(AF22,'【記載例】シフト記号表（勤務時間帯）'!$C$6:$K$35,9,FALSE))</f>
        <v>8</v>
      </c>
      <c r="AG23" s="242">
        <f>IF(AG22="","",VLOOKUP(AG22,'【記載例】シフト記号表（勤務時間帯）'!$C$6:$K$35,9,FALSE))</f>
        <v>8</v>
      </c>
      <c r="AH23" s="243">
        <f>IF(AH22="","",VLOOKUP(AH22,'【記載例】シフト記号表（勤務時間帯）'!$C$6:$K$35,9,FALSE))</f>
        <v>8</v>
      </c>
      <c r="AI23" s="243" t="str">
        <f>IF(AI22="","",VLOOKUP(AI22,'【記載例】シフト記号表（勤務時間帯）'!$C$6:$K$35,9,FALSE))</f>
        <v/>
      </c>
      <c r="AJ23" s="243">
        <f>IF(AJ22="","",VLOOKUP(AJ22,'【記載例】シフト記号表（勤務時間帯）'!$C$6:$K$35,9,FALSE))</f>
        <v>8</v>
      </c>
      <c r="AK23" s="243">
        <f>IF(AK22="","",VLOOKUP(AK22,'【記載例】シフト記号表（勤務時間帯）'!$C$6:$K$35,9,FALSE))</f>
        <v>8</v>
      </c>
      <c r="AL23" s="243" t="str">
        <f>IF(AL22="","",VLOOKUP(AL22,'【記載例】シフト記号表（勤務時間帯）'!$C$6:$K$35,9,FALSE))</f>
        <v/>
      </c>
      <c r="AM23" s="244">
        <f>IF(AM22="","",VLOOKUP(AM22,'【記載例】シフト記号表（勤務時間帯）'!$C$6:$K$35,9,FALSE))</f>
        <v>8</v>
      </c>
      <c r="AN23" s="242">
        <f>IF(AN22="","",VLOOKUP(AN22,'【記載例】シフト記号表（勤務時間帯）'!$C$6:$K$35,9,FALSE))</f>
        <v>8</v>
      </c>
      <c r="AO23" s="243">
        <f>IF(AO22="","",VLOOKUP(AO22,'【記載例】シフト記号表（勤務時間帯）'!$C$6:$K$35,9,FALSE))</f>
        <v>8</v>
      </c>
      <c r="AP23" s="243" t="str">
        <f>IF(AP22="","",VLOOKUP(AP22,'【記載例】シフト記号表（勤務時間帯）'!$C$6:$K$35,9,FALSE))</f>
        <v/>
      </c>
      <c r="AQ23" s="243">
        <f>IF(AQ22="","",VLOOKUP(AQ22,'【記載例】シフト記号表（勤務時間帯）'!$C$6:$K$35,9,FALSE))</f>
        <v>8</v>
      </c>
      <c r="AR23" s="243">
        <f>IF(AR22="","",VLOOKUP(AR22,'【記載例】シフト記号表（勤務時間帯）'!$C$6:$K$35,9,FALSE))</f>
        <v>8</v>
      </c>
      <c r="AS23" s="243" t="str">
        <f>IF(AS22="","",VLOOKUP(AS22,'【記載例】シフト記号表（勤務時間帯）'!$C$6:$K$35,9,FALSE))</f>
        <v/>
      </c>
      <c r="AT23" s="244">
        <f>IF(AT22="","",VLOOKUP(AT22,'【記載例】シフト記号表（勤務時間帯）'!$C$6:$K$35,9,FALSE))</f>
        <v>8</v>
      </c>
      <c r="AU23" s="242" t="str">
        <f>IF(AU22="","",VLOOKUP(AU22,'【記載例】シフト記号表（勤務時間帯）'!$C$6:$K$35,9,FALSE))</f>
        <v/>
      </c>
      <c r="AV23" s="243" t="str">
        <f>IF(AV22="","",VLOOKUP(AV22,'【記載例】シフト記号表（勤務時間帯）'!$C$6:$K$35,9,FALSE))</f>
        <v/>
      </c>
      <c r="AW23" s="243" t="str">
        <f>IF(AW22="","",VLOOKUP(AW22,'【記載例】シフト記号表（勤務時間帯）'!$C$6:$K$35,9,FALSE))</f>
        <v/>
      </c>
      <c r="AX23" s="529">
        <f>IF($BB$3="４週",SUM(S23:AT23),IF($BB$3="暦月",SUM(S23:AW23),""))</f>
        <v>160</v>
      </c>
      <c r="AY23" s="530"/>
      <c r="AZ23" s="531">
        <f>IF($BB$3="４週",AX23/4,IF($BB$3="暦月",【記載例】通所型サービス!AX23/(【記載例】通所型サービス!$BB$8/7),""))</f>
        <v>40</v>
      </c>
      <c r="BA23" s="532"/>
      <c r="BB23" s="520"/>
      <c r="BC23" s="521"/>
      <c r="BD23" s="521"/>
      <c r="BE23" s="521"/>
      <c r="BF23" s="522"/>
    </row>
    <row r="24" spans="2:58" ht="20.25" customHeight="1">
      <c r="B24" s="650"/>
      <c r="C24" s="466"/>
      <c r="D24" s="467"/>
      <c r="E24" s="468"/>
      <c r="F24" s="245" t="str">
        <f>C22</f>
        <v>管理者</v>
      </c>
      <c r="G24" s="470"/>
      <c r="H24" s="474"/>
      <c r="I24" s="475"/>
      <c r="J24" s="475"/>
      <c r="K24" s="476"/>
      <c r="L24" s="480"/>
      <c r="M24" s="481"/>
      <c r="N24" s="481"/>
      <c r="O24" s="482"/>
      <c r="P24" s="533" t="s">
        <v>139</v>
      </c>
      <c r="Q24" s="534"/>
      <c r="R24" s="535"/>
      <c r="S24" s="246">
        <f>IF(S22="","",VLOOKUP(S22,'【記載例】シフト記号表（勤務時間帯）'!$C$6:$U$35,19,FALSE))</f>
        <v>7</v>
      </c>
      <c r="T24" s="247">
        <f>IF(T22="","",VLOOKUP(T22,'【記載例】シフト記号表（勤務時間帯）'!$C$6:$U$35,19,FALSE))</f>
        <v>7</v>
      </c>
      <c r="U24" s="247" t="str">
        <f>IF(U22="","",VLOOKUP(U22,'【記載例】シフト記号表（勤務時間帯）'!$C$6:$U$35,19,FALSE))</f>
        <v/>
      </c>
      <c r="V24" s="247">
        <f>IF(V22="","",VLOOKUP(V22,'【記載例】シフト記号表（勤務時間帯）'!$C$6:$U$35,19,FALSE))</f>
        <v>7</v>
      </c>
      <c r="W24" s="247">
        <f>IF(W22="","",VLOOKUP(W22,'【記載例】シフト記号表（勤務時間帯）'!$C$6:$U$35,19,FALSE))</f>
        <v>7</v>
      </c>
      <c r="X24" s="247" t="str">
        <f>IF(X22="","",VLOOKUP(X22,'【記載例】シフト記号表（勤務時間帯）'!$C$6:$U$35,19,FALSE))</f>
        <v/>
      </c>
      <c r="Y24" s="248">
        <f>IF(Y22="","",VLOOKUP(Y22,'【記載例】シフト記号表（勤務時間帯）'!$C$6:$U$35,19,FALSE))</f>
        <v>7</v>
      </c>
      <c r="Z24" s="246">
        <f>IF(Z22="","",VLOOKUP(Z22,'【記載例】シフト記号表（勤務時間帯）'!$C$6:$U$35,19,FALSE))</f>
        <v>7</v>
      </c>
      <c r="AA24" s="247">
        <f>IF(AA22="","",VLOOKUP(AA22,'【記載例】シフト記号表（勤務時間帯）'!$C$6:$U$35,19,FALSE))</f>
        <v>7</v>
      </c>
      <c r="AB24" s="247" t="str">
        <f>IF(AB22="","",VLOOKUP(AB22,'【記載例】シフト記号表（勤務時間帯）'!$C$6:$U$35,19,FALSE))</f>
        <v/>
      </c>
      <c r="AC24" s="247">
        <f>IF(AC22="","",VLOOKUP(AC22,'【記載例】シフト記号表（勤務時間帯）'!$C$6:$U$35,19,FALSE))</f>
        <v>7</v>
      </c>
      <c r="AD24" s="247">
        <f>IF(AD22="","",VLOOKUP(AD22,'【記載例】シフト記号表（勤務時間帯）'!$C$6:$U$35,19,FALSE))</f>
        <v>7</v>
      </c>
      <c r="AE24" s="247" t="str">
        <f>IF(AE22="","",VLOOKUP(AE22,'【記載例】シフト記号表（勤務時間帯）'!$C$6:$U$35,19,FALSE))</f>
        <v/>
      </c>
      <c r="AF24" s="248">
        <f>IF(AF22="","",VLOOKUP(AF22,'【記載例】シフト記号表（勤務時間帯）'!$C$6:$U$35,19,FALSE))</f>
        <v>7</v>
      </c>
      <c r="AG24" s="246">
        <f>IF(AG22="","",VLOOKUP(AG22,'【記載例】シフト記号表（勤務時間帯）'!$C$6:$U$35,19,FALSE))</f>
        <v>7</v>
      </c>
      <c r="AH24" s="247">
        <f>IF(AH22="","",VLOOKUP(AH22,'【記載例】シフト記号表（勤務時間帯）'!$C$6:$U$35,19,FALSE))</f>
        <v>7</v>
      </c>
      <c r="AI24" s="247" t="str">
        <f>IF(AI22="","",VLOOKUP(AI22,'【記載例】シフト記号表（勤務時間帯）'!$C$6:$U$35,19,FALSE))</f>
        <v/>
      </c>
      <c r="AJ24" s="247">
        <f>IF(AJ22="","",VLOOKUP(AJ22,'【記載例】シフト記号表（勤務時間帯）'!$C$6:$U$35,19,FALSE))</f>
        <v>7</v>
      </c>
      <c r="AK24" s="247">
        <f>IF(AK22="","",VLOOKUP(AK22,'【記載例】シフト記号表（勤務時間帯）'!$C$6:$U$35,19,FALSE))</f>
        <v>7</v>
      </c>
      <c r="AL24" s="247" t="str">
        <f>IF(AL22="","",VLOOKUP(AL22,'【記載例】シフト記号表（勤務時間帯）'!$C$6:$U$35,19,FALSE))</f>
        <v/>
      </c>
      <c r="AM24" s="248">
        <f>IF(AM22="","",VLOOKUP(AM22,'【記載例】シフト記号表（勤務時間帯）'!$C$6:$U$35,19,FALSE))</f>
        <v>7</v>
      </c>
      <c r="AN24" s="246">
        <f>IF(AN22="","",VLOOKUP(AN22,'【記載例】シフト記号表（勤務時間帯）'!$C$6:$U$35,19,FALSE))</f>
        <v>7</v>
      </c>
      <c r="AO24" s="247">
        <f>IF(AO22="","",VLOOKUP(AO22,'【記載例】シフト記号表（勤務時間帯）'!$C$6:$U$35,19,FALSE))</f>
        <v>7</v>
      </c>
      <c r="AP24" s="247" t="str">
        <f>IF(AP22="","",VLOOKUP(AP22,'【記載例】シフト記号表（勤務時間帯）'!$C$6:$U$35,19,FALSE))</f>
        <v/>
      </c>
      <c r="AQ24" s="247">
        <f>IF(AQ22="","",VLOOKUP(AQ22,'【記載例】シフト記号表（勤務時間帯）'!$C$6:$U$35,19,FALSE))</f>
        <v>7</v>
      </c>
      <c r="AR24" s="247">
        <f>IF(AR22="","",VLOOKUP(AR22,'【記載例】シフト記号表（勤務時間帯）'!$C$6:$U$35,19,FALSE))</f>
        <v>7</v>
      </c>
      <c r="AS24" s="247" t="str">
        <f>IF(AS22="","",VLOOKUP(AS22,'【記載例】シフト記号表（勤務時間帯）'!$C$6:$U$35,19,FALSE))</f>
        <v/>
      </c>
      <c r="AT24" s="248">
        <f>IF(AT22="","",VLOOKUP(AT22,'【記載例】シフト記号表（勤務時間帯）'!$C$6:$U$35,19,FALSE))</f>
        <v>7</v>
      </c>
      <c r="AU24" s="246" t="str">
        <f>IF(AU22="","",VLOOKUP(AU22,'【記載例】シフト記号表（勤務時間帯）'!$C$6:$U$35,19,FALSE))</f>
        <v/>
      </c>
      <c r="AV24" s="247" t="str">
        <f>IF(AV22="","",VLOOKUP(AV22,'【記載例】シフト記号表（勤務時間帯）'!$C$6:$U$35,19,FALSE))</f>
        <v/>
      </c>
      <c r="AW24" s="247" t="str">
        <f>IF(AW22="","",VLOOKUP(AW22,'【記載例】シフト記号表（勤務時間帯）'!$C$6:$U$35,19,FALSE))</f>
        <v/>
      </c>
      <c r="AX24" s="536">
        <f>IF($BB$3="４週",SUM(S24:AT24),IF($BB$3="暦月",SUM(S24:AW24),""))</f>
        <v>140</v>
      </c>
      <c r="AY24" s="537"/>
      <c r="AZ24" s="538">
        <f>IF($BB$3="４週",AX24/4,IF($BB$3="暦月",【記載例】通所型サービス!AX24/(【記載例】通所型サービス!$BB$8/7),""))</f>
        <v>35</v>
      </c>
      <c r="BA24" s="539"/>
      <c r="BB24" s="523"/>
      <c r="BC24" s="524"/>
      <c r="BD24" s="524"/>
      <c r="BE24" s="524"/>
      <c r="BF24" s="525"/>
    </row>
    <row r="25" spans="2:58" ht="20.25" customHeight="1">
      <c r="B25" s="650">
        <f>B22+1</f>
        <v>2</v>
      </c>
      <c r="C25" s="568" t="s">
        <v>146</v>
      </c>
      <c r="D25" s="569"/>
      <c r="E25" s="570"/>
      <c r="F25" s="249"/>
      <c r="G25" s="549" t="s">
        <v>330</v>
      </c>
      <c r="H25" s="551" t="s">
        <v>300</v>
      </c>
      <c r="I25" s="475"/>
      <c r="J25" s="475"/>
      <c r="K25" s="476"/>
      <c r="L25" s="552" t="s">
        <v>332</v>
      </c>
      <c r="M25" s="553"/>
      <c r="N25" s="553"/>
      <c r="O25" s="554"/>
      <c r="P25" s="558" t="s">
        <v>137</v>
      </c>
      <c r="Q25" s="559"/>
      <c r="R25" s="560"/>
      <c r="S25" s="238"/>
      <c r="T25" s="239" t="s">
        <v>207</v>
      </c>
      <c r="U25" s="239" t="s">
        <v>207</v>
      </c>
      <c r="V25" s="239" t="s">
        <v>207</v>
      </c>
      <c r="W25" s="239" t="s">
        <v>207</v>
      </c>
      <c r="X25" s="239" t="s">
        <v>207</v>
      </c>
      <c r="Y25" s="240"/>
      <c r="Z25" s="238"/>
      <c r="AA25" s="239" t="s">
        <v>207</v>
      </c>
      <c r="AB25" s="239" t="s">
        <v>207</v>
      </c>
      <c r="AC25" s="239" t="s">
        <v>207</v>
      </c>
      <c r="AD25" s="239" t="s">
        <v>207</v>
      </c>
      <c r="AE25" s="239" t="s">
        <v>207</v>
      </c>
      <c r="AF25" s="240"/>
      <c r="AG25" s="238"/>
      <c r="AH25" s="239" t="s">
        <v>207</v>
      </c>
      <c r="AI25" s="239" t="s">
        <v>207</v>
      </c>
      <c r="AJ25" s="239" t="s">
        <v>207</v>
      </c>
      <c r="AK25" s="239" t="s">
        <v>207</v>
      </c>
      <c r="AL25" s="239" t="s">
        <v>207</v>
      </c>
      <c r="AM25" s="240"/>
      <c r="AN25" s="238"/>
      <c r="AO25" s="239" t="s">
        <v>207</v>
      </c>
      <c r="AP25" s="239" t="s">
        <v>207</v>
      </c>
      <c r="AQ25" s="239" t="s">
        <v>207</v>
      </c>
      <c r="AR25" s="239" t="s">
        <v>207</v>
      </c>
      <c r="AS25" s="239" t="s">
        <v>207</v>
      </c>
      <c r="AT25" s="240"/>
      <c r="AU25" s="238"/>
      <c r="AV25" s="239"/>
      <c r="AW25" s="239"/>
      <c r="AX25" s="561"/>
      <c r="AY25" s="562"/>
      <c r="AZ25" s="563"/>
      <c r="BA25" s="564"/>
      <c r="BB25" s="565"/>
      <c r="BC25" s="566"/>
      <c r="BD25" s="566"/>
      <c r="BE25" s="566"/>
      <c r="BF25" s="567"/>
    </row>
    <row r="26" spans="2:58" ht="20.25" customHeight="1">
      <c r="B26" s="650"/>
      <c r="C26" s="463"/>
      <c r="D26" s="464"/>
      <c r="E26" s="465"/>
      <c r="F26" s="241"/>
      <c r="G26" s="470"/>
      <c r="H26" s="474"/>
      <c r="I26" s="475"/>
      <c r="J26" s="475"/>
      <c r="K26" s="476"/>
      <c r="L26" s="480"/>
      <c r="M26" s="481"/>
      <c r="N26" s="481"/>
      <c r="O26" s="482"/>
      <c r="P26" s="526" t="s">
        <v>138</v>
      </c>
      <c r="Q26" s="527"/>
      <c r="R26" s="528"/>
      <c r="S26" s="242" t="str">
        <f>IF(S25="","",VLOOKUP(S25,'【記載例】シフト記号表（勤務時間帯）'!$C$6:$K$35,9,FALSE))</f>
        <v/>
      </c>
      <c r="T26" s="243">
        <f>IF(T25="","",VLOOKUP(T25,'【記載例】シフト記号表（勤務時間帯）'!$C$6:$K$35,9,FALSE))</f>
        <v>8</v>
      </c>
      <c r="U26" s="243">
        <f>IF(U25="","",VLOOKUP(U25,'【記載例】シフト記号表（勤務時間帯）'!$C$6:$K$35,9,FALSE))</f>
        <v>8</v>
      </c>
      <c r="V26" s="243">
        <f>IF(V25="","",VLOOKUP(V25,'【記載例】シフト記号表（勤務時間帯）'!$C$6:$K$35,9,FALSE))</f>
        <v>8</v>
      </c>
      <c r="W26" s="243">
        <f>IF(W25="","",VLOOKUP(W25,'【記載例】シフト記号表（勤務時間帯）'!$C$6:$K$35,9,FALSE))</f>
        <v>8</v>
      </c>
      <c r="X26" s="243">
        <f>IF(X25="","",VLOOKUP(X25,'【記載例】シフト記号表（勤務時間帯）'!$C$6:$K$35,9,FALSE))</f>
        <v>8</v>
      </c>
      <c r="Y26" s="244" t="str">
        <f>IF(Y25="","",VLOOKUP(Y25,'【記載例】シフト記号表（勤務時間帯）'!$C$6:$K$35,9,FALSE))</f>
        <v/>
      </c>
      <c r="Z26" s="242" t="str">
        <f>IF(Z25="","",VLOOKUP(Z25,'【記載例】シフト記号表（勤務時間帯）'!$C$6:$K$35,9,FALSE))</f>
        <v/>
      </c>
      <c r="AA26" s="243">
        <f>IF(AA25="","",VLOOKUP(AA25,'【記載例】シフト記号表（勤務時間帯）'!$C$6:$K$35,9,FALSE))</f>
        <v>8</v>
      </c>
      <c r="AB26" s="243">
        <f>IF(AB25="","",VLOOKUP(AB25,'【記載例】シフト記号表（勤務時間帯）'!$C$6:$K$35,9,FALSE))</f>
        <v>8</v>
      </c>
      <c r="AC26" s="243">
        <f>IF(AC25="","",VLOOKUP(AC25,'【記載例】シフト記号表（勤務時間帯）'!$C$6:$K$35,9,FALSE))</f>
        <v>8</v>
      </c>
      <c r="AD26" s="243">
        <f>IF(AD25="","",VLOOKUP(AD25,'【記載例】シフト記号表（勤務時間帯）'!$C$6:$K$35,9,FALSE))</f>
        <v>8</v>
      </c>
      <c r="AE26" s="243">
        <f>IF(AE25="","",VLOOKUP(AE25,'【記載例】シフト記号表（勤務時間帯）'!$C$6:$K$35,9,FALSE))</f>
        <v>8</v>
      </c>
      <c r="AF26" s="244" t="str">
        <f>IF(AF25="","",VLOOKUP(AF25,'【記載例】シフト記号表（勤務時間帯）'!$C$6:$K$35,9,FALSE))</f>
        <v/>
      </c>
      <c r="AG26" s="242" t="str">
        <f>IF(AG25="","",VLOOKUP(AG25,'【記載例】シフト記号表（勤務時間帯）'!$C$6:$K$35,9,FALSE))</f>
        <v/>
      </c>
      <c r="AH26" s="243">
        <f>IF(AH25="","",VLOOKUP(AH25,'【記載例】シフト記号表（勤務時間帯）'!$C$6:$K$35,9,FALSE))</f>
        <v>8</v>
      </c>
      <c r="AI26" s="243">
        <f>IF(AI25="","",VLOOKUP(AI25,'【記載例】シフト記号表（勤務時間帯）'!$C$6:$K$35,9,FALSE))</f>
        <v>8</v>
      </c>
      <c r="AJ26" s="243">
        <f>IF(AJ25="","",VLOOKUP(AJ25,'【記載例】シフト記号表（勤務時間帯）'!$C$6:$K$35,9,FALSE))</f>
        <v>8</v>
      </c>
      <c r="AK26" s="243">
        <f>IF(AK25="","",VLOOKUP(AK25,'【記載例】シフト記号表（勤務時間帯）'!$C$6:$K$35,9,FALSE))</f>
        <v>8</v>
      </c>
      <c r="AL26" s="243">
        <f>IF(AL25="","",VLOOKUP(AL25,'【記載例】シフト記号表（勤務時間帯）'!$C$6:$K$35,9,FALSE))</f>
        <v>8</v>
      </c>
      <c r="AM26" s="244" t="str">
        <f>IF(AM25="","",VLOOKUP(AM25,'【記載例】シフト記号表（勤務時間帯）'!$C$6:$K$35,9,FALSE))</f>
        <v/>
      </c>
      <c r="AN26" s="242" t="str">
        <f>IF(AN25="","",VLOOKUP(AN25,'【記載例】シフト記号表（勤務時間帯）'!$C$6:$K$35,9,FALSE))</f>
        <v/>
      </c>
      <c r="AO26" s="243">
        <f>IF(AO25="","",VLOOKUP(AO25,'【記載例】シフト記号表（勤務時間帯）'!$C$6:$K$35,9,FALSE))</f>
        <v>8</v>
      </c>
      <c r="AP26" s="243">
        <f>IF(AP25="","",VLOOKUP(AP25,'【記載例】シフト記号表（勤務時間帯）'!$C$6:$K$35,9,FALSE))</f>
        <v>8</v>
      </c>
      <c r="AQ26" s="243">
        <f>IF(AQ25="","",VLOOKUP(AQ25,'【記載例】シフト記号表（勤務時間帯）'!$C$6:$K$35,9,FALSE))</f>
        <v>8</v>
      </c>
      <c r="AR26" s="243">
        <f>IF(AR25="","",VLOOKUP(AR25,'【記載例】シフト記号表（勤務時間帯）'!$C$6:$K$35,9,FALSE))</f>
        <v>8</v>
      </c>
      <c r="AS26" s="243">
        <f>IF(AS25="","",VLOOKUP(AS25,'【記載例】シフト記号表（勤務時間帯）'!$C$6:$K$35,9,FALSE))</f>
        <v>8</v>
      </c>
      <c r="AT26" s="244" t="str">
        <f>IF(AT25="","",VLOOKUP(AT25,'【記載例】シフト記号表（勤務時間帯）'!$C$6:$K$35,9,FALSE))</f>
        <v/>
      </c>
      <c r="AU26" s="242" t="str">
        <f>IF(AU25="","",VLOOKUP(AU25,'【記載例】シフト記号表（勤務時間帯）'!$C$6:$K$35,9,FALSE))</f>
        <v/>
      </c>
      <c r="AV26" s="243" t="str">
        <f>IF(AV25="","",VLOOKUP(AV25,'【記載例】シフト記号表（勤務時間帯）'!$C$6:$K$35,9,FALSE))</f>
        <v/>
      </c>
      <c r="AW26" s="243" t="str">
        <f>IF(AW25="","",VLOOKUP(AW25,'【記載例】シフト記号表（勤務時間帯）'!$C$6:$K$35,9,FALSE))</f>
        <v/>
      </c>
      <c r="AX26" s="529">
        <f>IF($BB$3="４週",SUM(S26:AT26),IF($BB$3="暦月",SUM(S26:AW26),""))</f>
        <v>160</v>
      </c>
      <c r="AY26" s="530"/>
      <c r="AZ26" s="531">
        <f>IF($BB$3="４週",AX26/4,IF($BB$3="暦月",【記載例】通所型サービス!AX26/(【記載例】通所型サービス!$BB$8/7),""))</f>
        <v>40</v>
      </c>
      <c r="BA26" s="532"/>
      <c r="BB26" s="520"/>
      <c r="BC26" s="521"/>
      <c r="BD26" s="521"/>
      <c r="BE26" s="521"/>
      <c r="BF26" s="522"/>
    </row>
    <row r="27" spans="2:58" ht="20.25" customHeight="1">
      <c r="B27" s="650"/>
      <c r="C27" s="466"/>
      <c r="D27" s="467"/>
      <c r="E27" s="468"/>
      <c r="F27" s="241" t="str">
        <f>C25</f>
        <v>生活相談員</v>
      </c>
      <c r="G27" s="550"/>
      <c r="H27" s="474"/>
      <c r="I27" s="475"/>
      <c r="J27" s="475"/>
      <c r="K27" s="476"/>
      <c r="L27" s="555"/>
      <c r="M27" s="556"/>
      <c r="N27" s="556"/>
      <c r="O27" s="557"/>
      <c r="P27" s="533" t="s">
        <v>139</v>
      </c>
      <c r="Q27" s="534"/>
      <c r="R27" s="535"/>
      <c r="S27" s="246" t="str">
        <f>IF(S25="","",VLOOKUP(S25,'【記載例】シフト記号表（勤務時間帯）'!$C$6:$U$35,19,FALSE))</f>
        <v/>
      </c>
      <c r="T27" s="247">
        <f>IF(T25="","",VLOOKUP(T25,'【記載例】シフト記号表（勤務時間帯）'!$C$6:$U$35,19,FALSE))</f>
        <v>7</v>
      </c>
      <c r="U27" s="247">
        <f>IF(U25="","",VLOOKUP(U25,'【記載例】シフト記号表（勤務時間帯）'!$C$6:$U$35,19,FALSE))</f>
        <v>7</v>
      </c>
      <c r="V27" s="247">
        <f>IF(V25="","",VLOOKUP(V25,'【記載例】シフト記号表（勤務時間帯）'!$C$6:$U$35,19,FALSE))</f>
        <v>7</v>
      </c>
      <c r="W27" s="247">
        <f>IF(W25="","",VLOOKUP(W25,'【記載例】シフト記号表（勤務時間帯）'!$C$6:$U$35,19,FALSE))</f>
        <v>7</v>
      </c>
      <c r="X27" s="247">
        <f>IF(X25="","",VLOOKUP(X25,'【記載例】シフト記号表（勤務時間帯）'!$C$6:$U$35,19,FALSE))</f>
        <v>7</v>
      </c>
      <c r="Y27" s="248" t="str">
        <f>IF(Y25="","",VLOOKUP(Y25,'【記載例】シフト記号表（勤務時間帯）'!$C$6:$U$35,19,FALSE))</f>
        <v/>
      </c>
      <c r="Z27" s="246" t="str">
        <f>IF(Z25="","",VLOOKUP(Z25,'【記載例】シフト記号表（勤務時間帯）'!$C$6:$U$35,19,FALSE))</f>
        <v/>
      </c>
      <c r="AA27" s="247">
        <f>IF(AA25="","",VLOOKUP(AA25,'【記載例】シフト記号表（勤務時間帯）'!$C$6:$U$35,19,FALSE))</f>
        <v>7</v>
      </c>
      <c r="AB27" s="247">
        <f>IF(AB25="","",VLOOKUP(AB25,'【記載例】シフト記号表（勤務時間帯）'!$C$6:$U$35,19,FALSE))</f>
        <v>7</v>
      </c>
      <c r="AC27" s="247">
        <f>IF(AC25="","",VLOOKUP(AC25,'【記載例】シフト記号表（勤務時間帯）'!$C$6:$U$35,19,FALSE))</f>
        <v>7</v>
      </c>
      <c r="AD27" s="247">
        <f>IF(AD25="","",VLOOKUP(AD25,'【記載例】シフト記号表（勤務時間帯）'!$C$6:$U$35,19,FALSE))</f>
        <v>7</v>
      </c>
      <c r="AE27" s="247">
        <f>IF(AE25="","",VLOOKUP(AE25,'【記載例】シフト記号表（勤務時間帯）'!$C$6:$U$35,19,FALSE))</f>
        <v>7</v>
      </c>
      <c r="AF27" s="248" t="str">
        <f>IF(AF25="","",VLOOKUP(AF25,'【記載例】シフト記号表（勤務時間帯）'!$C$6:$U$35,19,FALSE))</f>
        <v/>
      </c>
      <c r="AG27" s="246" t="str">
        <f>IF(AG25="","",VLOOKUP(AG25,'【記載例】シフト記号表（勤務時間帯）'!$C$6:$U$35,19,FALSE))</f>
        <v/>
      </c>
      <c r="AH27" s="247">
        <f>IF(AH25="","",VLOOKUP(AH25,'【記載例】シフト記号表（勤務時間帯）'!$C$6:$U$35,19,FALSE))</f>
        <v>7</v>
      </c>
      <c r="AI27" s="247">
        <f>IF(AI25="","",VLOOKUP(AI25,'【記載例】シフト記号表（勤務時間帯）'!$C$6:$U$35,19,FALSE))</f>
        <v>7</v>
      </c>
      <c r="AJ27" s="247">
        <f>IF(AJ25="","",VLOOKUP(AJ25,'【記載例】シフト記号表（勤務時間帯）'!$C$6:$U$35,19,FALSE))</f>
        <v>7</v>
      </c>
      <c r="AK27" s="247">
        <f>IF(AK25="","",VLOOKUP(AK25,'【記載例】シフト記号表（勤務時間帯）'!$C$6:$U$35,19,FALSE))</f>
        <v>7</v>
      </c>
      <c r="AL27" s="247">
        <f>IF(AL25="","",VLOOKUP(AL25,'【記載例】シフト記号表（勤務時間帯）'!$C$6:$U$35,19,FALSE))</f>
        <v>7</v>
      </c>
      <c r="AM27" s="248" t="str">
        <f>IF(AM25="","",VLOOKUP(AM25,'【記載例】シフト記号表（勤務時間帯）'!$C$6:$U$35,19,FALSE))</f>
        <v/>
      </c>
      <c r="AN27" s="246" t="str">
        <f>IF(AN25="","",VLOOKUP(AN25,'【記載例】シフト記号表（勤務時間帯）'!$C$6:$U$35,19,FALSE))</f>
        <v/>
      </c>
      <c r="AO27" s="247">
        <f>IF(AO25="","",VLOOKUP(AO25,'【記載例】シフト記号表（勤務時間帯）'!$C$6:$U$35,19,FALSE))</f>
        <v>7</v>
      </c>
      <c r="AP27" s="247">
        <f>IF(AP25="","",VLOOKUP(AP25,'【記載例】シフト記号表（勤務時間帯）'!$C$6:$U$35,19,FALSE))</f>
        <v>7</v>
      </c>
      <c r="AQ27" s="247">
        <f>IF(AQ25="","",VLOOKUP(AQ25,'【記載例】シフト記号表（勤務時間帯）'!$C$6:$U$35,19,FALSE))</f>
        <v>7</v>
      </c>
      <c r="AR27" s="247">
        <f>IF(AR25="","",VLOOKUP(AR25,'【記載例】シフト記号表（勤務時間帯）'!$C$6:$U$35,19,FALSE))</f>
        <v>7</v>
      </c>
      <c r="AS27" s="247">
        <f>IF(AS25="","",VLOOKUP(AS25,'【記載例】シフト記号表（勤務時間帯）'!$C$6:$U$35,19,FALSE))</f>
        <v>7</v>
      </c>
      <c r="AT27" s="248" t="str">
        <f>IF(AT25="","",VLOOKUP(AT25,'【記載例】シフト記号表（勤務時間帯）'!$C$6:$U$35,19,FALSE))</f>
        <v/>
      </c>
      <c r="AU27" s="246" t="str">
        <f>IF(AU25="","",VLOOKUP(AU25,'【記載例】シフト記号表（勤務時間帯）'!$C$6:$U$35,19,FALSE))</f>
        <v/>
      </c>
      <c r="AV27" s="247" t="str">
        <f>IF(AV25="","",VLOOKUP(AV25,'【記載例】シフト記号表（勤務時間帯）'!$C$6:$U$35,19,FALSE))</f>
        <v/>
      </c>
      <c r="AW27" s="247" t="str">
        <f>IF(AW25="","",VLOOKUP(AW25,'【記載例】シフト記号表（勤務時間帯）'!$C$6:$U$35,19,FALSE))</f>
        <v/>
      </c>
      <c r="AX27" s="536">
        <f>IF($BB$3="４週",SUM(S27:AT27),IF($BB$3="暦月",SUM(S27:AW27),""))</f>
        <v>140</v>
      </c>
      <c r="AY27" s="537"/>
      <c r="AZ27" s="538">
        <f>IF($BB$3="４週",AX27/4,IF($BB$3="暦月",【記載例】通所型サービス!AX27/(【記載例】通所型サービス!$BB$8/7),""))</f>
        <v>35</v>
      </c>
      <c r="BA27" s="539"/>
      <c r="BB27" s="523"/>
      <c r="BC27" s="524"/>
      <c r="BD27" s="524"/>
      <c r="BE27" s="524"/>
      <c r="BF27" s="525"/>
    </row>
    <row r="28" spans="2:58" ht="20.25" customHeight="1">
      <c r="B28" s="650">
        <f>B25+1</f>
        <v>3</v>
      </c>
      <c r="C28" s="540" t="s">
        <v>146</v>
      </c>
      <c r="D28" s="541"/>
      <c r="E28" s="542"/>
      <c r="F28" s="249"/>
      <c r="G28" s="549" t="s">
        <v>334</v>
      </c>
      <c r="H28" s="551" t="s">
        <v>335</v>
      </c>
      <c r="I28" s="475"/>
      <c r="J28" s="475"/>
      <c r="K28" s="476"/>
      <c r="L28" s="552" t="s">
        <v>332</v>
      </c>
      <c r="M28" s="553"/>
      <c r="N28" s="553"/>
      <c r="O28" s="554"/>
      <c r="P28" s="558" t="s">
        <v>137</v>
      </c>
      <c r="Q28" s="559"/>
      <c r="R28" s="560"/>
      <c r="S28" s="238" t="s">
        <v>207</v>
      </c>
      <c r="T28" s="239"/>
      <c r="U28" s="239"/>
      <c r="V28" s="239"/>
      <c r="W28" s="239"/>
      <c r="X28" s="239"/>
      <c r="Y28" s="240" t="s">
        <v>207</v>
      </c>
      <c r="Z28" s="238" t="s">
        <v>207</v>
      </c>
      <c r="AA28" s="239"/>
      <c r="AB28" s="239"/>
      <c r="AC28" s="239"/>
      <c r="AD28" s="239"/>
      <c r="AE28" s="239"/>
      <c r="AF28" s="240" t="s">
        <v>207</v>
      </c>
      <c r="AG28" s="238" t="s">
        <v>207</v>
      </c>
      <c r="AH28" s="239"/>
      <c r="AI28" s="239"/>
      <c r="AJ28" s="239"/>
      <c r="AK28" s="239"/>
      <c r="AL28" s="239"/>
      <c r="AM28" s="240" t="s">
        <v>207</v>
      </c>
      <c r="AN28" s="238" t="s">
        <v>207</v>
      </c>
      <c r="AO28" s="239"/>
      <c r="AP28" s="239"/>
      <c r="AQ28" s="239"/>
      <c r="AR28" s="239"/>
      <c r="AS28" s="239"/>
      <c r="AT28" s="240" t="s">
        <v>207</v>
      </c>
      <c r="AU28" s="238"/>
      <c r="AV28" s="239"/>
      <c r="AW28" s="239"/>
      <c r="AX28" s="561"/>
      <c r="AY28" s="562"/>
      <c r="AZ28" s="563"/>
      <c r="BA28" s="564"/>
      <c r="BB28" s="565" t="s">
        <v>148</v>
      </c>
      <c r="BC28" s="566"/>
      <c r="BD28" s="566"/>
      <c r="BE28" s="566"/>
      <c r="BF28" s="567"/>
    </row>
    <row r="29" spans="2:58" ht="20.25" customHeight="1">
      <c r="B29" s="650"/>
      <c r="C29" s="543"/>
      <c r="D29" s="544"/>
      <c r="E29" s="545"/>
      <c r="F29" s="241"/>
      <c r="G29" s="470"/>
      <c r="H29" s="474"/>
      <c r="I29" s="475"/>
      <c r="J29" s="475"/>
      <c r="K29" s="476"/>
      <c r="L29" s="480"/>
      <c r="M29" s="481"/>
      <c r="N29" s="481"/>
      <c r="O29" s="482"/>
      <c r="P29" s="526" t="s">
        <v>138</v>
      </c>
      <c r="Q29" s="527"/>
      <c r="R29" s="528"/>
      <c r="S29" s="242">
        <f>IF(S28="","",VLOOKUP(S28,'【記載例】シフト記号表（勤務時間帯）'!$C$6:$K$35,9,FALSE))</f>
        <v>8</v>
      </c>
      <c r="T29" s="243" t="str">
        <f>IF(T28="","",VLOOKUP(T28,'【記載例】シフト記号表（勤務時間帯）'!$C$6:$K$35,9,FALSE))</f>
        <v/>
      </c>
      <c r="U29" s="243" t="str">
        <f>IF(U28="","",VLOOKUP(U28,'【記載例】シフト記号表（勤務時間帯）'!$C$6:$K$35,9,FALSE))</f>
        <v/>
      </c>
      <c r="V29" s="243" t="str">
        <f>IF(V28="","",VLOOKUP(V28,'【記載例】シフト記号表（勤務時間帯）'!$C$6:$K$35,9,FALSE))</f>
        <v/>
      </c>
      <c r="W29" s="243" t="str">
        <f>IF(W28="","",VLOOKUP(W28,'【記載例】シフト記号表（勤務時間帯）'!$C$6:$K$35,9,FALSE))</f>
        <v/>
      </c>
      <c r="X29" s="243" t="str">
        <f>IF(X28="","",VLOOKUP(X28,'【記載例】シフト記号表（勤務時間帯）'!$C$6:$K$35,9,FALSE))</f>
        <v/>
      </c>
      <c r="Y29" s="244">
        <f>IF(Y28="","",VLOOKUP(Y28,'【記載例】シフト記号表（勤務時間帯）'!$C$6:$K$35,9,FALSE))</f>
        <v>8</v>
      </c>
      <c r="Z29" s="242">
        <f>IF(Z28="","",VLOOKUP(Z28,'【記載例】シフト記号表（勤務時間帯）'!$C$6:$K$35,9,FALSE))</f>
        <v>8</v>
      </c>
      <c r="AA29" s="243" t="str">
        <f>IF(AA28="","",VLOOKUP(AA28,'【記載例】シフト記号表（勤務時間帯）'!$C$6:$K$35,9,FALSE))</f>
        <v/>
      </c>
      <c r="AB29" s="243" t="str">
        <f>IF(AB28="","",VLOOKUP(AB28,'【記載例】シフト記号表（勤務時間帯）'!$C$6:$K$35,9,FALSE))</f>
        <v/>
      </c>
      <c r="AC29" s="243" t="str">
        <f>IF(AC28="","",VLOOKUP(AC28,'【記載例】シフト記号表（勤務時間帯）'!$C$6:$K$35,9,FALSE))</f>
        <v/>
      </c>
      <c r="AD29" s="243" t="str">
        <f>IF(AD28="","",VLOOKUP(AD28,'【記載例】シフト記号表（勤務時間帯）'!$C$6:$K$35,9,FALSE))</f>
        <v/>
      </c>
      <c r="AE29" s="243" t="str">
        <f>IF(AE28="","",VLOOKUP(AE28,'【記載例】シフト記号表（勤務時間帯）'!$C$6:$K$35,9,FALSE))</f>
        <v/>
      </c>
      <c r="AF29" s="244">
        <f>IF(AF28="","",VLOOKUP(AF28,'【記載例】シフト記号表（勤務時間帯）'!$C$6:$K$35,9,FALSE))</f>
        <v>8</v>
      </c>
      <c r="AG29" s="242">
        <f>IF(AG28="","",VLOOKUP(AG28,'【記載例】シフト記号表（勤務時間帯）'!$C$6:$K$35,9,FALSE))</f>
        <v>8</v>
      </c>
      <c r="AH29" s="243" t="str">
        <f>IF(AH28="","",VLOOKUP(AH28,'【記載例】シフト記号表（勤務時間帯）'!$C$6:$K$35,9,FALSE))</f>
        <v/>
      </c>
      <c r="AI29" s="243" t="str">
        <f>IF(AI28="","",VLOOKUP(AI28,'【記載例】シフト記号表（勤務時間帯）'!$C$6:$K$35,9,FALSE))</f>
        <v/>
      </c>
      <c r="AJ29" s="243" t="str">
        <f>IF(AJ28="","",VLOOKUP(AJ28,'【記載例】シフト記号表（勤務時間帯）'!$C$6:$K$35,9,FALSE))</f>
        <v/>
      </c>
      <c r="AK29" s="243" t="str">
        <f>IF(AK28="","",VLOOKUP(AK28,'【記載例】シフト記号表（勤務時間帯）'!$C$6:$K$35,9,FALSE))</f>
        <v/>
      </c>
      <c r="AL29" s="243" t="str">
        <f>IF(AL28="","",VLOOKUP(AL28,'【記載例】シフト記号表（勤務時間帯）'!$C$6:$K$35,9,FALSE))</f>
        <v/>
      </c>
      <c r="AM29" s="244">
        <f>IF(AM28="","",VLOOKUP(AM28,'【記載例】シフト記号表（勤務時間帯）'!$C$6:$K$35,9,FALSE))</f>
        <v>8</v>
      </c>
      <c r="AN29" s="242">
        <f>IF(AN28="","",VLOOKUP(AN28,'【記載例】シフト記号表（勤務時間帯）'!$C$6:$K$35,9,FALSE))</f>
        <v>8</v>
      </c>
      <c r="AO29" s="243" t="str">
        <f>IF(AO28="","",VLOOKUP(AO28,'【記載例】シフト記号表（勤務時間帯）'!$C$6:$K$35,9,FALSE))</f>
        <v/>
      </c>
      <c r="AP29" s="243" t="str">
        <f>IF(AP28="","",VLOOKUP(AP28,'【記載例】シフト記号表（勤務時間帯）'!$C$6:$K$35,9,FALSE))</f>
        <v/>
      </c>
      <c r="AQ29" s="243" t="str">
        <f>IF(AQ28="","",VLOOKUP(AQ28,'【記載例】シフト記号表（勤務時間帯）'!$C$6:$K$35,9,FALSE))</f>
        <v/>
      </c>
      <c r="AR29" s="243" t="str">
        <f>IF(AR28="","",VLOOKUP(AR28,'【記載例】シフト記号表（勤務時間帯）'!$C$6:$K$35,9,FALSE))</f>
        <v/>
      </c>
      <c r="AS29" s="243" t="str">
        <f>IF(AS28="","",VLOOKUP(AS28,'【記載例】シフト記号表（勤務時間帯）'!$C$6:$K$35,9,FALSE))</f>
        <v/>
      </c>
      <c r="AT29" s="244">
        <f>IF(AT28="","",VLOOKUP(AT28,'【記載例】シフト記号表（勤務時間帯）'!$C$6:$K$35,9,FALSE))</f>
        <v>8</v>
      </c>
      <c r="AU29" s="242" t="str">
        <f>IF(AU28="","",VLOOKUP(AU28,'【記載例】シフト記号表（勤務時間帯）'!$C$6:$K$35,9,FALSE))</f>
        <v/>
      </c>
      <c r="AV29" s="243" t="str">
        <f>IF(AV28="","",VLOOKUP(AV28,'【記載例】シフト記号表（勤務時間帯）'!$C$6:$K$35,9,FALSE))</f>
        <v/>
      </c>
      <c r="AW29" s="243" t="str">
        <f>IF(AW28="","",VLOOKUP(AW28,'【記載例】シフト記号表（勤務時間帯）'!$C$6:$K$35,9,FALSE))</f>
        <v/>
      </c>
      <c r="AX29" s="529">
        <f>IF($BB$3="４週",SUM(S29:AT29),IF($BB$3="暦月",SUM(S29:AW29),""))</f>
        <v>64</v>
      </c>
      <c r="AY29" s="530"/>
      <c r="AZ29" s="531">
        <f>IF($BB$3="４週",AX29/4,IF($BB$3="暦月",【記載例】通所型サービス!AX29/(【記載例】通所型サービス!$BB$8/7),""))</f>
        <v>16</v>
      </c>
      <c r="BA29" s="532"/>
      <c r="BB29" s="520"/>
      <c r="BC29" s="521"/>
      <c r="BD29" s="521"/>
      <c r="BE29" s="521"/>
      <c r="BF29" s="522"/>
    </row>
    <row r="30" spans="2:58" ht="20.25" customHeight="1">
      <c r="B30" s="650"/>
      <c r="C30" s="546"/>
      <c r="D30" s="547"/>
      <c r="E30" s="548"/>
      <c r="F30" s="241" t="str">
        <f>C28</f>
        <v>生活相談員</v>
      </c>
      <c r="G30" s="550"/>
      <c r="H30" s="474"/>
      <c r="I30" s="475"/>
      <c r="J30" s="475"/>
      <c r="K30" s="476"/>
      <c r="L30" s="555"/>
      <c r="M30" s="556"/>
      <c r="N30" s="556"/>
      <c r="O30" s="557"/>
      <c r="P30" s="533" t="s">
        <v>139</v>
      </c>
      <c r="Q30" s="534"/>
      <c r="R30" s="535"/>
      <c r="S30" s="246">
        <f>IF(S28="","",VLOOKUP(S28,'【記載例】シフト記号表（勤務時間帯）'!$C$6:$U$35,19,FALSE))</f>
        <v>7</v>
      </c>
      <c r="T30" s="247" t="str">
        <f>IF(T28="","",VLOOKUP(T28,'【記載例】シフト記号表（勤務時間帯）'!$C$6:$U$35,19,FALSE))</f>
        <v/>
      </c>
      <c r="U30" s="247" t="str">
        <f>IF(U28="","",VLOOKUP(U28,'【記載例】シフト記号表（勤務時間帯）'!$C$6:$U$35,19,FALSE))</f>
        <v/>
      </c>
      <c r="V30" s="247" t="str">
        <f>IF(V28="","",VLOOKUP(V28,'【記載例】シフト記号表（勤務時間帯）'!$C$6:$U$35,19,FALSE))</f>
        <v/>
      </c>
      <c r="W30" s="247" t="str">
        <f>IF(W28="","",VLOOKUP(W28,'【記載例】シフト記号表（勤務時間帯）'!$C$6:$U$35,19,FALSE))</f>
        <v/>
      </c>
      <c r="X30" s="247" t="str">
        <f>IF(X28="","",VLOOKUP(X28,'【記載例】シフト記号表（勤務時間帯）'!$C$6:$U$35,19,FALSE))</f>
        <v/>
      </c>
      <c r="Y30" s="248">
        <f>IF(Y28="","",VLOOKUP(Y28,'【記載例】シフト記号表（勤務時間帯）'!$C$6:$U$35,19,FALSE))</f>
        <v>7</v>
      </c>
      <c r="Z30" s="246">
        <f>IF(Z28="","",VLOOKUP(Z28,'【記載例】シフト記号表（勤務時間帯）'!$C$6:$U$35,19,FALSE))</f>
        <v>7</v>
      </c>
      <c r="AA30" s="247" t="str">
        <f>IF(AA28="","",VLOOKUP(AA28,'【記載例】シフト記号表（勤務時間帯）'!$C$6:$U$35,19,FALSE))</f>
        <v/>
      </c>
      <c r="AB30" s="247" t="str">
        <f>IF(AB28="","",VLOOKUP(AB28,'【記載例】シフト記号表（勤務時間帯）'!$C$6:$U$35,19,FALSE))</f>
        <v/>
      </c>
      <c r="AC30" s="247" t="str">
        <f>IF(AC28="","",VLOOKUP(AC28,'【記載例】シフト記号表（勤務時間帯）'!$C$6:$U$35,19,FALSE))</f>
        <v/>
      </c>
      <c r="AD30" s="247" t="str">
        <f>IF(AD28="","",VLOOKUP(AD28,'【記載例】シフト記号表（勤務時間帯）'!$C$6:$U$35,19,FALSE))</f>
        <v/>
      </c>
      <c r="AE30" s="247" t="str">
        <f>IF(AE28="","",VLOOKUP(AE28,'【記載例】シフト記号表（勤務時間帯）'!$C$6:$U$35,19,FALSE))</f>
        <v/>
      </c>
      <c r="AF30" s="248">
        <f>IF(AF28="","",VLOOKUP(AF28,'【記載例】シフト記号表（勤務時間帯）'!$C$6:$U$35,19,FALSE))</f>
        <v>7</v>
      </c>
      <c r="AG30" s="246">
        <f>IF(AG28="","",VLOOKUP(AG28,'【記載例】シフト記号表（勤務時間帯）'!$C$6:$U$35,19,FALSE))</f>
        <v>7</v>
      </c>
      <c r="AH30" s="247" t="str">
        <f>IF(AH28="","",VLOOKUP(AH28,'【記載例】シフト記号表（勤務時間帯）'!$C$6:$U$35,19,FALSE))</f>
        <v/>
      </c>
      <c r="AI30" s="247" t="str">
        <f>IF(AI28="","",VLOOKUP(AI28,'【記載例】シフト記号表（勤務時間帯）'!$C$6:$U$35,19,FALSE))</f>
        <v/>
      </c>
      <c r="AJ30" s="247" t="str">
        <f>IF(AJ28="","",VLOOKUP(AJ28,'【記載例】シフト記号表（勤務時間帯）'!$C$6:$U$35,19,FALSE))</f>
        <v/>
      </c>
      <c r="AK30" s="247" t="str">
        <f>IF(AK28="","",VLOOKUP(AK28,'【記載例】シフト記号表（勤務時間帯）'!$C$6:$U$35,19,FALSE))</f>
        <v/>
      </c>
      <c r="AL30" s="247" t="str">
        <f>IF(AL28="","",VLOOKUP(AL28,'【記載例】シフト記号表（勤務時間帯）'!$C$6:$U$35,19,FALSE))</f>
        <v/>
      </c>
      <c r="AM30" s="248">
        <f>IF(AM28="","",VLOOKUP(AM28,'【記載例】シフト記号表（勤務時間帯）'!$C$6:$U$35,19,FALSE))</f>
        <v>7</v>
      </c>
      <c r="AN30" s="246">
        <f>IF(AN28="","",VLOOKUP(AN28,'【記載例】シフト記号表（勤務時間帯）'!$C$6:$U$35,19,FALSE))</f>
        <v>7</v>
      </c>
      <c r="AO30" s="247" t="str">
        <f>IF(AO28="","",VLOOKUP(AO28,'【記載例】シフト記号表（勤務時間帯）'!$C$6:$U$35,19,FALSE))</f>
        <v/>
      </c>
      <c r="AP30" s="247" t="str">
        <f>IF(AP28="","",VLOOKUP(AP28,'【記載例】シフト記号表（勤務時間帯）'!$C$6:$U$35,19,FALSE))</f>
        <v/>
      </c>
      <c r="AQ30" s="247" t="str">
        <f>IF(AQ28="","",VLOOKUP(AQ28,'【記載例】シフト記号表（勤務時間帯）'!$C$6:$U$35,19,FALSE))</f>
        <v/>
      </c>
      <c r="AR30" s="247" t="str">
        <f>IF(AR28="","",VLOOKUP(AR28,'【記載例】シフト記号表（勤務時間帯）'!$C$6:$U$35,19,FALSE))</f>
        <v/>
      </c>
      <c r="AS30" s="247" t="str">
        <f>IF(AS28="","",VLOOKUP(AS28,'【記載例】シフト記号表（勤務時間帯）'!$C$6:$U$35,19,FALSE))</f>
        <v/>
      </c>
      <c r="AT30" s="248">
        <f>IF(AT28="","",VLOOKUP(AT28,'【記載例】シフト記号表（勤務時間帯）'!$C$6:$U$35,19,FALSE))</f>
        <v>7</v>
      </c>
      <c r="AU30" s="246" t="str">
        <f>IF(AU28="","",VLOOKUP(AU28,'【記載例】シフト記号表（勤務時間帯）'!$C$6:$U$35,19,FALSE))</f>
        <v/>
      </c>
      <c r="AV30" s="247" t="str">
        <f>IF(AV28="","",VLOOKUP(AV28,'【記載例】シフト記号表（勤務時間帯）'!$C$6:$U$35,19,FALSE))</f>
        <v/>
      </c>
      <c r="AW30" s="247" t="str">
        <f>IF(AW28="","",VLOOKUP(AW28,'【記載例】シフト記号表（勤務時間帯）'!$C$6:$U$35,19,FALSE))</f>
        <v/>
      </c>
      <c r="AX30" s="536">
        <f>IF($BB$3="４週",SUM(S30:AT30),IF($BB$3="暦月",SUM(S30:AW30),""))</f>
        <v>56</v>
      </c>
      <c r="AY30" s="537"/>
      <c r="AZ30" s="538">
        <f>IF($BB$3="４週",AX30/4,IF($BB$3="暦月",【記載例】通所型サービス!AX30/(【記載例】通所型サービス!$BB$8/7),""))</f>
        <v>14</v>
      </c>
      <c r="BA30" s="539"/>
      <c r="BB30" s="523"/>
      <c r="BC30" s="524"/>
      <c r="BD30" s="524"/>
      <c r="BE30" s="524"/>
      <c r="BF30" s="525"/>
    </row>
    <row r="31" spans="2:58" ht="20.25" customHeight="1">
      <c r="B31" s="650">
        <f>B28+1</f>
        <v>4</v>
      </c>
      <c r="C31" s="540" t="s">
        <v>147</v>
      </c>
      <c r="D31" s="541"/>
      <c r="E31" s="542"/>
      <c r="F31" s="249"/>
      <c r="G31" s="549" t="s">
        <v>334</v>
      </c>
      <c r="H31" s="551" t="s">
        <v>301</v>
      </c>
      <c r="I31" s="475"/>
      <c r="J31" s="475"/>
      <c r="K31" s="476"/>
      <c r="L31" s="552" t="s">
        <v>332</v>
      </c>
      <c r="M31" s="553"/>
      <c r="N31" s="553"/>
      <c r="O31" s="554"/>
      <c r="P31" s="558" t="s">
        <v>137</v>
      </c>
      <c r="Q31" s="559"/>
      <c r="R31" s="560"/>
      <c r="S31" s="238" t="s">
        <v>232</v>
      </c>
      <c r="T31" s="239"/>
      <c r="U31" s="239" t="s">
        <v>232</v>
      </c>
      <c r="V31" s="239" t="s">
        <v>232</v>
      </c>
      <c r="W31" s="239"/>
      <c r="X31" s="239" t="s">
        <v>232</v>
      </c>
      <c r="Y31" s="240"/>
      <c r="Z31" s="238" t="s">
        <v>232</v>
      </c>
      <c r="AA31" s="239"/>
      <c r="AB31" s="239" t="s">
        <v>232</v>
      </c>
      <c r="AC31" s="239" t="s">
        <v>232</v>
      </c>
      <c r="AD31" s="239"/>
      <c r="AE31" s="239" t="s">
        <v>232</v>
      </c>
      <c r="AF31" s="240"/>
      <c r="AG31" s="238" t="s">
        <v>232</v>
      </c>
      <c r="AH31" s="239"/>
      <c r="AI31" s="239" t="s">
        <v>232</v>
      </c>
      <c r="AJ31" s="239" t="s">
        <v>232</v>
      </c>
      <c r="AK31" s="239"/>
      <c r="AL31" s="239" t="s">
        <v>232</v>
      </c>
      <c r="AM31" s="240"/>
      <c r="AN31" s="238" t="s">
        <v>232</v>
      </c>
      <c r="AO31" s="239"/>
      <c r="AP31" s="239" t="s">
        <v>232</v>
      </c>
      <c r="AQ31" s="239" t="s">
        <v>232</v>
      </c>
      <c r="AR31" s="239"/>
      <c r="AS31" s="239" t="s">
        <v>232</v>
      </c>
      <c r="AT31" s="240"/>
      <c r="AU31" s="238"/>
      <c r="AV31" s="239"/>
      <c r="AW31" s="239"/>
      <c r="AX31" s="561"/>
      <c r="AY31" s="562"/>
      <c r="AZ31" s="563"/>
      <c r="BA31" s="564"/>
      <c r="BB31" s="565" t="s">
        <v>336</v>
      </c>
      <c r="BC31" s="566"/>
      <c r="BD31" s="566"/>
      <c r="BE31" s="566"/>
      <c r="BF31" s="567"/>
    </row>
    <row r="32" spans="2:58" ht="20.25" customHeight="1">
      <c r="B32" s="650"/>
      <c r="C32" s="543"/>
      <c r="D32" s="544"/>
      <c r="E32" s="545"/>
      <c r="F32" s="241"/>
      <c r="G32" s="470"/>
      <c r="H32" s="474"/>
      <c r="I32" s="475"/>
      <c r="J32" s="475"/>
      <c r="K32" s="476"/>
      <c r="L32" s="480"/>
      <c r="M32" s="481"/>
      <c r="N32" s="481"/>
      <c r="O32" s="482"/>
      <c r="P32" s="526" t="s">
        <v>138</v>
      </c>
      <c r="Q32" s="527"/>
      <c r="R32" s="528"/>
      <c r="S32" s="242">
        <f>IF(S31="","",VLOOKUP(S31,'【記載例】シフト記号表（勤務時間帯）'!$C$6:$K$35,9,FALSE))</f>
        <v>4</v>
      </c>
      <c r="T32" s="243" t="str">
        <f>IF(T31="","",VLOOKUP(T31,'【記載例】シフト記号表（勤務時間帯）'!$C$6:$K$35,9,FALSE))</f>
        <v/>
      </c>
      <c r="U32" s="243">
        <f>IF(U31="","",VLOOKUP(U31,'【記載例】シフト記号表（勤務時間帯）'!$C$6:$K$35,9,FALSE))</f>
        <v>4</v>
      </c>
      <c r="V32" s="243">
        <f>IF(V31="","",VLOOKUP(V31,'【記載例】シフト記号表（勤務時間帯）'!$C$6:$K$35,9,FALSE))</f>
        <v>4</v>
      </c>
      <c r="W32" s="243" t="str">
        <f>IF(W31="","",VLOOKUP(W31,'【記載例】シフト記号表（勤務時間帯）'!$C$6:$K$35,9,FALSE))</f>
        <v/>
      </c>
      <c r="X32" s="243">
        <f>IF(X31="","",VLOOKUP(X31,'【記載例】シフト記号表（勤務時間帯）'!$C$6:$K$35,9,FALSE))</f>
        <v>4</v>
      </c>
      <c r="Y32" s="244" t="str">
        <f>IF(Y31="","",VLOOKUP(Y31,'【記載例】シフト記号表（勤務時間帯）'!$C$6:$K$35,9,FALSE))</f>
        <v/>
      </c>
      <c r="Z32" s="242">
        <f>IF(Z31="","",VLOOKUP(Z31,'【記載例】シフト記号表（勤務時間帯）'!$C$6:$K$35,9,FALSE))</f>
        <v>4</v>
      </c>
      <c r="AA32" s="243" t="str">
        <f>IF(AA31="","",VLOOKUP(AA31,'【記載例】シフト記号表（勤務時間帯）'!$C$6:$K$35,9,FALSE))</f>
        <v/>
      </c>
      <c r="AB32" s="243">
        <f>IF(AB31="","",VLOOKUP(AB31,'【記載例】シフト記号表（勤務時間帯）'!$C$6:$K$35,9,FALSE))</f>
        <v>4</v>
      </c>
      <c r="AC32" s="243">
        <f>IF(AC31="","",VLOOKUP(AC31,'【記載例】シフト記号表（勤務時間帯）'!$C$6:$K$35,9,FALSE))</f>
        <v>4</v>
      </c>
      <c r="AD32" s="243" t="str">
        <f>IF(AD31="","",VLOOKUP(AD31,'【記載例】シフト記号表（勤務時間帯）'!$C$6:$K$35,9,FALSE))</f>
        <v/>
      </c>
      <c r="AE32" s="243">
        <f>IF(AE31="","",VLOOKUP(AE31,'【記載例】シフト記号表（勤務時間帯）'!$C$6:$K$35,9,FALSE))</f>
        <v>4</v>
      </c>
      <c r="AF32" s="244" t="str">
        <f>IF(AF31="","",VLOOKUP(AF31,'【記載例】シフト記号表（勤務時間帯）'!$C$6:$K$35,9,FALSE))</f>
        <v/>
      </c>
      <c r="AG32" s="242">
        <f>IF(AG31="","",VLOOKUP(AG31,'【記載例】シフト記号表（勤務時間帯）'!$C$6:$K$35,9,FALSE))</f>
        <v>4</v>
      </c>
      <c r="AH32" s="243" t="str">
        <f>IF(AH31="","",VLOOKUP(AH31,'【記載例】シフト記号表（勤務時間帯）'!$C$6:$K$35,9,FALSE))</f>
        <v/>
      </c>
      <c r="AI32" s="243">
        <f>IF(AI31="","",VLOOKUP(AI31,'【記載例】シフト記号表（勤務時間帯）'!$C$6:$K$35,9,FALSE))</f>
        <v>4</v>
      </c>
      <c r="AJ32" s="243">
        <f>IF(AJ31="","",VLOOKUP(AJ31,'【記載例】シフト記号表（勤務時間帯）'!$C$6:$K$35,9,FALSE))</f>
        <v>4</v>
      </c>
      <c r="AK32" s="243" t="str">
        <f>IF(AK31="","",VLOOKUP(AK31,'【記載例】シフト記号表（勤務時間帯）'!$C$6:$K$35,9,FALSE))</f>
        <v/>
      </c>
      <c r="AL32" s="243">
        <f>IF(AL31="","",VLOOKUP(AL31,'【記載例】シフト記号表（勤務時間帯）'!$C$6:$K$35,9,FALSE))</f>
        <v>4</v>
      </c>
      <c r="AM32" s="244" t="str">
        <f>IF(AM31="","",VLOOKUP(AM31,'【記載例】シフト記号表（勤務時間帯）'!$C$6:$K$35,9,FALSE))</f>
        <v/>
      </c>
      <c r="AN32" s="242">
        <f>IF(AN31="","",VLOOKUP(AN31,'【記載例】シフト記号表（勤務時間帯）'!$C$6:$K$35,9,FALSE))</f>
        <v>4</v>
      </c>
      <c r="AO32" s="243" t="str">
        <f>IF(AO31="","",VLOOKUP(AO31,'【記載例】シフト記号表（勤務時間帯）'!$C$6:$K$35,9,FALSE))</f>
        <v/>
      </c>
      <c r="AP32" s="243">
        <f>IF(AP31="","",VLOOKUP(AP31,'【記載例】シフト記号表（勤務時間帯）'!$C$6:$K$35,9,FALSE))</f>
        <v>4</v>
      </c>
      <c r="AQ32" s="243">
        <f>IF(AQ31="","",VLOOKUP(AQ31,'【記載例】シフト記号表（勤務時間帯）'!$C$6:$K$35,9,FALSE))</f>
        <v>4</v>
      </c>
      <c r="AR32" s="243" t="str">
        <f>IF(AR31="","",VLOOKUP(AR31,'【記載例】シフト記号表（勤務時間帯）'!$C$6:$K$35,9,FALSE))</f>
        <v/>
      </c>
      <c r="AS32" s="243">
        <f>IF(AS31="","",VLOOKUP(AS31,'【記載例】シフト記号表（勤務時間帯）'!$C$6:$K$35,9,FALSE))</f>
        <v>4</v>
      </c>
      <c r="AT32" s="244" t="str">
        <f>IF(AT31="","",VLOOKUP(AT31,'【記載例】シフト記号表（勤務時間帯）'!$C$6:$K$35,9,FALSE))</f>
        <v/>
      </c>
      <c r="AU32" s="242" t="str">
        <f>IF(AU31="","",VLOOKUP(AU31,'【記載例】シフト記号表（勤務時間帯）'!$C$6:$K$35,9,FALSE))</f>
        <v/>
      </c>
      <c r="AV32" s="243" t="str">
        <f>IF(AV31="","",VLOOKUP(AV31,'【記載例】シフト記号表（勤務時間帯）'!$C$6:$K$35,9,FALSE))</f>
        <v/>
      </c>
      <c r="AW32" s="243" t="str">
        <f>IF(AW31="","",VLOOKUP(AW31,'【記載例】シフト記号表（勤務時間帯）'!$C$6:$K$35,9,FALSE))</f>
        <v/>
      </c>
      <c r="AX32" s="529">
        <f>IF($BB$3="４週",SUM(S32:AT32),IF($BB$3="暦月",SUM(S32:AW32),""))</f>
        <v>64</v>
      </c>
      <c r="AY32" s="530"/>
      <c r="AZ32" s="531">
        <f>IF($BB$3="４週",AX32/4,IF($BB$3="暦月",【記載例】通所型サービス!AX32/(【記載例】通所型サービス!$BB$8/7),""))</f>
        <v>16</v>
      </c>
      <c r="BA32" s="532"/>
      <c r="BB32" s="520"/>
      <c r="BC32" s="521"/>
      <c r="BD32" s="521"/>
      <c r="BE32" s="521"/>
      <c r="BF32" s="522"/>
    </row>
    <row r="33" spans="2:58" ht="20.25" customHeight="1">
      <c r="B33" s="650"/>
      <c r="C33" s="546"/>
      <c r="D33" s="547"/>
      <c r="E33" s="548"/>
      <c r="F33" s="241" t="str">
        <f>C31</f>
        <v>看護職員</v>
      </c>
      <c r="G33" s="550"/>
      <c r="H33" s="474"/>
      <c r="I33" s="475"/>
      <c r="J33" s="475"/>
      <c r="K33" s="476"/>
      <c r="L33" s="555"/>
      <c r="M33" s="556"/>
      <c r="N33" s="556"/>
      <c r="O33" s="557"/>
      <c r="P33" s="533" t="s">
        <v>139</v>
      </c>
      <c r="Q33" s="534"/>
      <c r="R33" s="535"/>
      <c r="S33" s="246">
        <f>IF(S31="","",VLOOKUP(S31,'【記載例】シフト記号表（勤務時間帯）'!$C$6:$U$35,19,FALSE))</f>
        <v>4</v>
      </c>
      <c r="T33" s="247" t="str">
        <f>IF(T31="","",VLOOKUP(T31,'【記載例】シフト記号表（勤務時間帯）'!$C$6:$U$35,19,FALSE))</f>
        <v/>
      </c>
      <c r="U33" s="247">
        <f>IF(U31="","",VLOOKUP(U31,'【記載例】シフト記号表（勤務時間帯）'!$C$6:$U$35,19,FALSE))</f>
        <v>4</v>
      </c>
      <c r="V33" s="247">
        <f>IF(V31="","",VLOOKUP(V31,'【記載例】シフト記号表（勤務時間帯）'!$C$6:$U$35,19,FALSE))</f>
        <v>4</v>
      </c>
      <c r="W33" s="247" t="str">
        <f>IF(W31="","",VLOOKUP(W31,'【記載例】シフト記号表（勤務時間帯）'!$C$6:$U$35,19,FALSE))</f>
        <v/>
      </c>
      <c r="X33" s="247">
        <f>IF(X31="","",VLOOKUP(X31,'【記載例】シフト記号表（勤務時間帯）'!$C$6:$U$35,19,FALSE))</f>
        <v>4</v>
      </c>
      <c r="Y33" s="248" t="str">
        <f>IF(Y31="","",VLOOKUP(Y31,'【記載例】シフト記号表（勤務時間帯）'!$C$6:$U$35,19,FALSE))</f>
        <v/>
      </c>
      <c r="Z33" s="246">
        <f>IF(Z31="","",VLOOKUP(Z31,'【記載例】シフト記号表（勤務時間帯）'!$C$6:$U$35,19,FALSE))</f>
        <v>4</v>
      </c>
      <c r="AA33" s="247" t="str">
        <f>IF(AA31="","",VLOOKUP(AA31,'【記載例】シフト記号表（勤務時間帯）'!$C$6:$U$35,19,FALSE))</f>
        <v/>
      </c>
      <c r="AB33" s="247">
        <f>IF(AB31="","",VLOOKUP(AB31,'【記載例】シフト記号表（勤務時間帯）'!$C$6:$U$35,19,FALSE))</f>
        <v>4</v>
      </c>
      <c r="AC33" s="247">
        <f>IF(AC31="","",VLOOKUP(AC31,'【記載例】シフト記号表（勤務時間帯）'!$C$6:$U$35,19,FALSE))</f>
        <v>4</v>
      </c>
      <c r="AD33" s="247" t="str">
        <f>IF(AD31="","",VLOOKUP(AD31,'【記載例】シフト記号表（勤務時間帯）'!$C$6:$U$35,19,FALSE))</f>
        <v/>
      </c>
      <c r="AE33" s="247">
        <f>IF(AE31="","",VLOOKUP(AE31,'【記載例】シフト記号表（勤務時間帯）'!$C$6:$U$35,19,FALSE))</f>
        <v>4</v>
      </c>
      <c r="AF33" s="248" t="str">
        <f>IF(AF31="","",VLOOKUP(AF31,'【記載例】シフト記号表（勤務時間帯）'!$C$6:$U$35,19,FALSE))</f>
        <v/>
      </c>
      <c r="AG33" s="246">
        <f>IF(AG31="","",VLOOKUP(AG31,'【記載例】シフト記号表（勤務時間帯）'!$C$6:$U$35,19,FALSE))</f>
        <v>4</v>
      </c>
      <c r="AH33" s="247" t="str">
        <f>IF(AH31="","",VLOOKUP(AH31,'【記載例】シフト記号表（勤務時間帯）'!$C$6:$U$35,19,FALSE))</f>
        <v/>
      </c>
      <c r="AI33" s="247">
        <f>IF(AI31="","",VLOOKUP(AI31,'【記載例】シフト記号表（勤務時間帯）'!$C$6:$U$35,19,FALSE))</f>
        <v>4</v>
      </c>
      <c r="AJ33" s="247">
        <f>IF(AJ31="","",VLOOKUP(AJ31,'【記載例】シフト記号表（勤務時間帯）'!$C$6:$U$35,19,FALSE))</f>
        <v>4</v>
      </c>
      <c r="AK33" s="247" t="str">
        <f>IF(AK31="","",VLOOKUP(AK31,'【記載例】シフト記号表（勤務時間帯）'!$C$6:$U$35,19,FALSE))</f>
        <v/>
      </c>
      <c r="AL33" s="247">
        <f>IF(AL31="","",VLOOKUP(AL31,'【記載例】シフト記号表（勤務時間帯）'!$C$6:$U$35,19,FALSE))</f>
        <v>4</v>
      </c>
      <c r="AM33" s="248" t="str">
        <f>IF(AM31="","",VLOOKUP(AM31,'【記載例】シフト記号表（勤務時間帯）'!$C$6:$U$35,19,FALSE))</f>
        <v/>
      </c>
      <c r="AN33" s="246">
        <f>IF(AN31="","",VLOOKUP(AN31,'【記載例】シフト記号表（勤務時間帯）'!$C$6:$U$35,19,FALSE))</f>
        <v>4</v>
      </c>
      <c r="AO33" s="247" t="str">
        <f>IF(AO31="","",VLOOKUP(AO31,'【記載例】シフト記号表（勤務時間帯）'!$C$6:$U$35,19,FALSE))</f>
        <v/>
      </c>
      <c r="AP33" s="247">
        <f>IF(AP31="","",VLOOKUP(AP31,'【記載例】シフト記号表（勤務時間帯）'!$C$6:$U$35,19,FALSE))</f>
        <v>4</v>
      </c>
      <c r="AQ33" s="247">
        <f>IF(AQ31="","",VLOOKUP(AQ31,'【記載例】シフト記号表（勤務時間帯）'!$C$6:$U$35,19,FALSE))</f>
        <v>4</v>
      </c>
      <c r="AR33" s="247" t="str">
        <f>IF(AR31="","",VLOOKUP(AR31,'【記載例】シフト記号表（勤務時間帯）'!$C$6:$U$35,19,FALSE))</f>
        <v/>
      </c>
      <c r="AS33" s="247">
        <f>IF(AS31="","",VLOOKUP(AS31,'【記載例】シフト記号表（勤務時間帯）'!$C$6:$U$35,19,FALSE))</f>
        <v>4</v>
      </c>
      <c r="AT33" s="248" t="str">
        <f>IF(AT31="","",VLOOKUP(AT31,'【記載例】シフト記号表（勤務時間帯）'!$C$6:$U$35,19,FALSE))</f>
        <v/>
      </c>
      <c r="AU33" s="246" t="str">
        <f>IF(AU31="","",VLOOKUP(AU31,'【記載例】シフト記号表（勤務時間帯）'!$C$6:$U$35,19,FALSE))</f>
        <v/>
      </c>
      <c r="AV33" s="247" t="str">
        <f>IF(AV31="","",VLOOKUP(AV31,'【記載例】シフト記号表（勤務時間帯）'!$C$6:$U$35,19,FALSE))</f>
        <v/>
      </c>
      <c r="AW33" s="247" t="str">
        <f>IF(AW31="","",VLOOKUP(AW31,'【記載例】シフト記号表（勤務時間帯）'!$C$6:$U$35,19,FALSE))</f>
        <v/>
      </c>
      <c r="AX33" s="536">
        <f>IF($BB$3="４週",SUM(S33:AT33),IF($BB$3="暦月",SUM(S33:AW33),""))</f>
        <v>64</v>
      </c>
      <c r="AY33" s="537"/>
      <c r="AZ33" s="538">
        <f>IF($BB$3="４週",AX33/4,IF($BB$3="暦月",【記載例】通所型サービス!AX33/(【記載例】通所型サービス!$BB$8/7),""))</f>
        <v>16</v>
      </c>
      <c r="BA33" s="539"/>
      <c r="BB33" s="523"/>
      <c r="BC33" s="524"/>
      <c r="BD33" s="524"/>
      <c r="BE33" s="524"/>
      <c r="BF33" s="525"/>
    </row>
    <row r="34" spans="2:58" ht="20.25" customHeight="1">
      <c r="B34" s="650">
        <f>B31+1</f>
        <v>5</v>
      </c>
      <c r="C34" s="540" t="s">
        <v>147</v>
      </c>
      <c r="D34" s="541"/>
      <c r="E34" s="542"/>
      <c r="F34" s="249"/>
      <c r="G34" s="549" t="s">
        <v>337</v>
      </c>
      <c r="H34" s="551" t="s">
        <v>305</v>
      </c>
      <c r="I34" s="475"/>
      <c r="J34" s="475"/>
      <c r="K34" s="476"/>
      <c r="L34" s="552" t="s">
        <v>332</v>
      </c>
      <c r="M34" s="553"/>
      <c r="N34" s="553"/>
      <c r="O34" s="554"/>
      <c r="P34" s="558" t="s">
        <v>137</v>
      </c>
      <c r="Q34" s="559"/>
      <c r="R34" s="560"/>
      <c r="S34" s="238"/>
      <c r="T34" s="239" t="s">
        <v>232</v>
      </c>
      <c r="U34" s="239"/>
      <c r="V34" s="239"/>
      <c r="W34" s="239" t="s">
        <v>232</v>
      </c>
      <c r="X34" s="239"/>
      <c r="Y34" s="240" t="s">
        <v>232</v>
      </c>
      <c r="Z34" s="238"/>
      <c r="AA34" s="239" t="s">
        <v>232</v>
      </c>
      <c r="AB34" s="239"/>
      <c r="AC34" s="239"/>
      <c r="AD34" s="239" t="s">
        <v>232</v>
      </c>
      <c r="AE34" s="239"/>
      <c r="AF34" s="240" t="s">
        <v>232</v>
      </c>
      <c r="AG34" s="238"/>
      <c r="AH34" s="239" t="s">
        <v>232</v>
      </c>
      <c r="AI34" s="239"/>
      <c r="AJ34" s="239"/>
      <c r="AK34" s="239" t="s">
        <v>232</v>
      </c>
      <c r="AL34" s="239"/>
      <c r="AM34" s="240" t="s">
        <v>232</v>
      </c>
      <c r="AN34" s="238"/>
      <c r="AO34" s="239" t="s">
        <v>232</v>
      </c>
      <c r="AP34" s="239"/>
      <c r="AQ34" s="239"/>
      <c r="AR34" s="239" t="s">
        <v>232</v>
      </c>
      <c r="AS34" s="239"/>
      <c r="AT34" s="240" t="s">
        <v>232</v>
      </c>
      <c r="AU34" s="238"/>
      <c r="AV34" s="239"/>
      <c r="AW34" s="239"/>
      <c r="AX34" s="561"/>
      <c r="AY34" s="562"/>
      <c r="AZ34" s="563"/>
      <c r="BA34" s="564"/>
      <c r="BB34" s="565" t="s">
        <v>149</v>
      </c>
      <c r="BC34" s="566"/>
      <c r="BD34" s="566"/>
      <c r="BE34" s="566"/>
      <c r="BF34" s="567"/>
    </row>
    <row r="35" spans="2:58" ht="20.25" customHeight="1">
      <c r="B35" s="650"/>
      <c r="C35" s="543"/>
      <c r="D35" s="544"/>
      <c r="E35" s="545"/>
      <c r="F35" s="241"/>
      <c r="G35" s="470"/>
      <c r="H35" s="474"/>
      <c r="I35" s="475"/>
      <c r="J35" s="475"/>
      <c r="K35" s="476"/>
      <c r="L35" s="480"/>
      <c r="M35" s="481"/>
      <c r="N35" s="481"/>
      <c r="O35" s="482"/>
      <c r="P35" s="526" t="s">
        <v>138</v>
      </c>
      <c r="Q35" s="527"/>
      <c r="R35" s="528"/>
      <c r="S35" s="242" t="str">
        <f>IF(S34="","",VLOOKUP(S34,'【記載例】シフト記号表（勤務時間帯）'!$C$6:$K$35,9,FALSE))</f>
        <v/>
      </c>
      <c r="T35" s="243">
        <f>IF(T34="","",VLOOKUP(T34,'【記載例】シフト記号表（勤務時間帯）'!$C$6:$K$35,9,FALSE))</f>
        <v>4</v>
      </c>
      <c r="U35" s="243" t="str">
        <f>IF(U34="","",VLOOKUP(U34,'【記載例】シフト記号表（勤務時間帯）'!$C$6:$K$35,9,FALSE))</f>
        <v/>
      </c>
      <c r="V35" s="243" t="str">
        <f>IF(V34="","",VLOOKUP(V34,'【記載例】シフト記号表（勤務時間帯）'!$C$6:$K$35,9,FALSE))</f>
        <v/>
      </c>
      <c r="W35" s="243">
        <f>IF(W34="","",VLOOKUP(W34,'【記載例】シフト記号表（勤務時間帯）'!$C$6:$K$35,9,FALSE))</f>
        <v>4</v>
      </c>
      <c r="X35" s="243" t="str">
        <f>IF(X34="","",VLOOKUP(X34,'【記載例】シフト記号表（勤務時間帯）'!$C$6:$K$35,9,FALSE))</f>
        <v/>
      </c>
      <c r="Y35" s="244">
        <f>IF(Y34="","",VLOOKUP(Y34,'【記載例】シフト記号表（勤務時間帯）'!$C$6:$K$35,9,FALSE))</f>
        <v>4</v>
      </c>
      <c r="Z35" s="242" t="str">
        <f>IF(Z34="","",VLOOKUP(Z34,'【記載例】シフト記号表（勤務時間帯）'!$C$6:$K$35,9,FALSE))</f>
        <v/>
      </c>
      <c r="AA35" s="243">
        <f>IF(AA34="","",VLOOKUP(AA34,'【記載例】シフト記号表（勤務時間帯）'!$C$6:$K$35,9,FALSE))</f>
        <v>4</v>
      </c>
      <c r="AB35" s="243" t="str">
        <f>IF(AB34="","",VLOOKUP(AB34,'【記載例】シフト記号表（勤務時間帯）'!$C$6:$K$35,9,FALSE))</f>
        <v/>
      </c>
      <c r="AC35" s="243" t="str">
        <f>IF(AC34="","",VLOOKUP(AC34,'【記載例】シフト記号表（勤務時間帯）'!$C$6:$K$35,9,FALSE))</f>
        <v/>
      </c>
      <c r="AD35" s="243">
        <f>IF(AD34="","",VLOOKUP(AD34,'【記載例】シフト記号表（勤務時間帯）'!$C$6:$K$35,9,FALSE))</f>
        <v>4</v>
      </c>
      <c r="AE35" s="243" t="str">
        <f>IF(AE34="","",VLOOKUP(AE34,'【記載例】シフト記号表（勤務時間帯）'!$C$6:$K$35,9,FALSE))</f>
        <v/>
      </c>
      <c r="AF35" s="244">
        <f>IF(AF34="","",VLOOKUP(AF34,'【記載例】シフト記号表（勤務時間帯）'!$C$6:$K$35,9,FALSE))</f>
        <v>4</v>
      </c>
      <c r="AG35" s="242" t="str">
        <f>IF(AG34="","",VLOOKUP(AG34,'【記載例】シフト記号表（勤務時間帯）'!$C$6:$K$35,9,FALSE))</f>
        <v/>
      </c>
      <c r="AH35" s="243">
        <f>IF(AH34="","",VLOOKUP(AH34,'【記載例】シフト記号表（勤務時間帯）'!$C$6:$K$35,9,FALSE))</f>
        <v>4</v>
      </c>
      <c r="AI35" s="243" t="str">
        <f>IF(AI34="","",VLOOKUP(AI34,'【記載例】シフト記号表（勤務時間帯）'!$C$6:$K$35,9,FALSE))</f>
        <v/>
      </c>
      <c r="AJ35" s="243" t="str">
        <f>IF(AJ34="","",VLOOKUP(AJ34,'【記載例】シフト記号表（勤務時間帯）'!$C$6:$K$35,9,FALSE))</f>
        <v/>
      </c>
      <c r="AK35" s="243">
        <f>IF(AK34="","",VLOOKUP(AK34,'【記載例】シフト記号表（勤務時間帯）'!$C$6:$K$35,9,FALSE))</f>
        <v>4</v>
      </c>
      <c r="AL35" s="243" t="str">
        <f>IF(AL34="","",VLOOKUP(AL34,'【記載例】シフト記号表（勤務時間帯）'!$C$6:$K$35,9,FALSE))</f>
        <v/>
      </c>
      <c r="AM35" s="244">
        <f>IF(AM34="","",VLOOKUP(AM34,'【記載例】シフト記号表（勤務時間帯）'!$C$6:$K$35,9,FALSE))</f>
        <v>4</v>
      </c>
      <c r="AN35" s="242" t="str">
        <f>IF(AN34="","",VLOOKUP(AN34,'【記載例】シフト記号表（勤務時間帯）'!$C$6:$K$35,9,FALSE))</f>
        <v/>
      </c>
      <c r="AO35" s="243">
        <f>IF(AO34="","",VLOOKUP(AO34,'【記載例】シフト記号表（勤務時間帯）'!$C$6:$K$35,9,FALSE))</f>
        <v>4</v>
      </c>
      <c r="AP35" s="243" t="str">
        <f>IF(AP34="","",VLOOKUP(AP34,'【記載例】シフト記号表（勤務時間帯）'!$C$6:$K$35,9,FALSE))</f>
        <v/>
      </c>
      <c r="AQ35" s="243" t="str">
        <f>IF(AQ34="","",VLOOKUP(AQ34,'【記載例】シフト記号表（勤務時間帯）'!$C$6:$K$35,9,FALSE))</f>
        <v/>
      </c>
      <c r="AR35" s="243">
        <f>IF(AR34="","",VLOOKUP(AR34,'【記載例】シフト記号表（勤務時間帯）'!$C$6:$K$35,9,FALSE))</f>
        <v>4</v>
      </c>
      <c r="AS35" s="243" t="str">
        <f>IF(AS34="","",VLOOKUP(AS34,'【記載例】シフト記号表（勤務時間帯）'!$C$6:$K$35,9,FALSE))</f>
        <v/>
      </c>
      <c r="AT35" s="244">
        <f>IF(AT34="","",VLOOKUP(AT34,'【記載例】シフト記号表（勤務時間帯）'!$C$6:$K$35,9,FALSE))</f>
        <v>4</v>
      </c>
      <c r="AU35" s="242" t="str">
        <f>IF(AU34="","",VLOOKUP(AU34,'【記載例】シフト記号表（勤務時間帯）'!$C$6:$K$35,9,FALSE))</f>
        <v/>
      </c>
      <c r="AV35" s="243" t="str">
        <f>IF(AV34="","",VLOOKUP(AV34,'【記載例】シフト記号表（勤務時間帯）'!$C$6:$K$35,9,FALSE))</f>
        <v/>
      </c>
      <c r="AW35" s="243" t="str">
        <f>IF(AW34="","",VLOOKUP(AW34,'【記載例】シフト記号表（勤務時間帯）'!$C$6:$K$35,9,FALSE))</f>
        <v/>
      </c>
      <c r="AX35" s="529">
        <f>IF($BB$3="４週",SUM(S35:AT35),IF($BB$3="暦月",SUM(S35:AW35),""))</f>
        <v>48</v>
      </c>
      <c r="AY35" s="530"/>
      <c r="AZ35" s="531">
        <f>IF($BB$3="４週",AX35/4,IF($BB$3="暦月",【記載例】通所型サービス!AX35/(【記載例】通所型サービス!$BB$8/7),""))</f>
        <v>12</v>
      </c>
      <c r="BA35" s="532"/>
      <c r="BB35" s="520"/>
      <c r="BC35" s="521"/>
      <c r="BD35" s="521"/>
      <c r="BE35" s="521"/>
      <c r="BF35" s="522"/>
    </row>
    <row r="36" spans="2:58" ht="20.25" customHeight="1">
      <c r="B36" s="650"/>
      <c r="C36" s="546"/>
      <c r="D36" s="547"/>
      <c r="E36" s="548"/>
      <c r="F36" s="241" t="str">
        <f>C34</f>
        <v>看護職員</v>
      </c>
      <c r="G36" s="550"/>
      <c r="H36" s="474"/>
      <c r="I36" s="475"/>
      <c r="J36" s="475"/>
      <c r="K36" s="476"/>
      <c r="L36" s="555"/>
      <c r="M36" s="556"/>
      <c r="N36" s="556"/>
      <c r="O36" s="557"/>
      <c r="P36" s="533" t="s">
        <v>139</v>
      </c>
      <c r="Q36" s="534"/>
      <c r="R36" s="535"/>
      <c r="S36" s="246" t="str">
        <f>IF(S34="","",VLOOKUP(S34,'【記載例】シフト記号表（勤務時間帯）'!$C$6:$U$35,19,FALSE))</f>
        <v/>
      </c>
      <c r="T36" s="247">
        <f>IF(T34="","",VLOOKUP(T34,'【記載例】シフト記号表（勤務時間帯）'!$C$6:$U$35,19,FALSE))</f>
        <v>4</v>
      </c>
      <c r="U36" s="247" t="str">
        <f>IF(U34="","",VLOOKUP(U34,'【記載例】シフト記号表（勤務時間帯）'!$C$6:$U$35,19,FALSE))</f>
        <v/>
      </c>
      <c r="V36" s="247" t="str">
        <f>IF(V34="","",VLOOKUP(V34,'【記載例】シフト記号表（勤務時間帯）'!$C$6:$U$35,19,FALSE))</f>
        <v/>
      </c>
      <c r="W36" s="247">
        <f>IF(W34="","",VLOOKUP(W34,'【記載例】シフト記号表（勤務時間帯）'!$C$6:$U$35,19,FALSE))</f>
        <v>4</v>
      </c>
      <c r="X36" s="247" t="str">
        <f>IF(X34="","",VLOOKUP(X34,'【記載例】シフト記号表（勤務時間帯）'!$C$6:$U$35,19,FALSE))</f>
        <v/>
      </c>
      <c r="Y36" s="248">
        <f>IF(Y34="","",VLOOKUP(Y34,'【記載例】シフト記号表（勤務時間帯）'!$C$6:$U$35,19,FALSE))</f>
        <v>4</v>
      </c>
      <c r="Z36" s="246" t="str">
        <f>IF(Z34="","",VLOOKUP(Z34,'【記載例】シフト記号表（勤務時間帯）'!$C$6:$U$35,19,FALSE))</f>
        <v/>
      </c>
      <c r="AA36" s="247">
        <f>IF(AA34="","",VLOOKUP(AA34,'【記載例】シフト記号表（勤務時間帯）'!$C$6:$U$35,19,FALSE))</f>
        <v>4</v>
      </c>
      <c r="AB36" s="247" t="str">
        <f>IF(AB34="","",VLOOKUP(AB34,'【記載例】シフト記号表（勤務時間帯）'!$C$6:$U$35,19,FALSE))</f>
        <v/>
      </c>
      <c r="AC36" s="247" t="str">
        <f>IF(AC34="","",VLOOKUP(AC34,'【記載例】シフト記号表（勤務時間帯）'!$C$6:$U$35,19,FALSE))</f>
        <v/>
      </c>
      <c r="AD36" s="247">
        <f>IF(AD34="","",VLOOKUP(AD34,'【記載例】シフト記号表（勤務時間帯）'!$C$6:$U$35,19,FALSE))</f>
        <v>4</v>
      </c>
      <c r="AE36" s="247" t="str">
        <f>IF(AE34="","",VLOOKUP(AE34,'【記載例】シフト記号表（勤務時間帯）'!$C$6:$U$35,19,FALSE))</f>
        <v/>
      </c>
      <c r="AF36" s="248">
        <f>IF(AF34="","",VLOOKUP(AF34,'【記載例】シフト記号表（勤務時間帯）'!$C$6:$U$35,19,FALSE))</f>
        <v>4</v>
      </c>
      <c r="AG36" s="246" t="str">
        <f>IF(AG34="","",VLOOKUP(AG34,'【記載例】シフト記号表（勤務時間帯）'!$C$6:$U$35,19,FALSE))</f>
        <v/>
      </c>
      <c r="AH36" s="247">
        <f>IF(AH34="","",VLOOKUP(AH34,'【記載例】シフト記号表（勤務時間帯）'!$C$6:$U$35,19,FALSE))</f>
        <v>4</v>
      </c>
      <c r="AI36" s="247" t="str">
        <f>IF(AI34="","",VLOOKUP(AI34,'【記載例】シフト記号表（勤務時間帯）'!$C$6:$U$35,19,FALSE))</f>
        <v/>
      </c>
      <c r="AJ36" s="247" t="str">
        <f>IF(AJ34="","",VLOOKUP(AJ34,'【記載例】シフト記号表（勤務時間帯）'!$C$6:$U$35,19,FALSE))</f>
        <v/>
      </c>
      <c r="AK36" s="247">
        <f>IF(AK34="","",VLOOKUP(AK34,'【記載例】シフト記号表（勤務時間帯）'!$C$6:$U$35,19,FALSE))</f>
        <v>4</v>
      </c>
      <c r="AL36" s="247" t="str">
        <f>IF(AL34="","",VLOOKUP(AL34,'【記載例】シフト記号表（勤務時間帯）'!$C$6:$U$35,19,FALSE))</f>
        <v/>
      </c>
      <c r="AM36" s="248">
        <f>IF(AM34="","",VLOOKUP(AM34,'【記載例】シフト記号表（勤務時間帯）'!$C$6:$U$35,19,FALSE))</f>
        <v>4</v>
      </c>
      <c r="AN36" s="246" t="str">
        <f>IF(AN34="","",VLOOKUP(AN34,'【記載例】シフト記号表（勤務時間帯）'!$C$6:$U$35,19,FALSE))</f>
        <v/>
      </c>
      <c r="AO36" s="247">
        <f>IF(AO34="","",VLOOKUP(AO34,'【記載例】シフト記号表（勤務時間帯）'!$C$6:$U$35,19,FALSE))</f>
        <v>4</v>
      </c>
      <c r="AP36" s="247" t="str">
        <f>IF(AP34="","",VLOOKUP(AP34,'【記載例】シフト記号表（勤務時間帯）'!$C$6:$U$35,19,FALSE))</f>
        <v/>
      </c>
      <c r="AQ36" s="247" t="str">
        <f>IF(AQ34="","",VLOOKUP(AQ34,'【記載例】シフト記号表（勤務時間帯）'!$C$6:$U$35,19,FALSE))</f>
        <v/>
      </c>
      <c r="AR36" s="247">
        <f>IF(AR34="","",VLOOKUP(AR34,'【記載例】シフト記号表（勤務時間帯）'!$C$6:$U$35,19,FALSE))</f>
        <v>4</v>
      </c>
      <c r="AS36" s="247" t="str">
        <f>IF(AS34="","",VLOOKUP(AS34,'【記載例】シフト記号表（勤務時間帯）'!$C$6:$U$35,19,FALSE))</f>
        <v/>
      </c>
      <c r="AT36" s="248">
        <f>IF(AT34="","",VLOOKUP(AT34,'【記載例】シフト記号表（勤務時間帯）'!$C$6:$U$35,19,FALSE))</f>
        <v>4</v>
      </c>
      <c r="AU36" s="246" t="str">
        <f>IF(AU34="","",VLOOKUP(AU34,'【記載例】シフト記号表（勤務時間帯）'!$C$6:$U$35,19,FALSE))</f>
        <v/>
      </c>
      <c r="AV36" s="247" t="str">
        <f>IF(AV34="","",VLOOKUP(AV34,'【記載例】シフト記号表（勤務時間帯）'!$C$6:$U$35,19,FALSE))</f>
        <v/>
      </c>
      <c r="AW36" s="247" t="str">
        <f>IF(AW34="","",VLOOKUP(AW34,'【記載例】シフト記号表（勤務時間帯）'!$C$6:$U$35,19,FALSE))</f>
        <v/>
      </c>
      <c r="AX36" s="536">
        <f>IF($BB$3="４週",SUM(S36:AT36),IF($BB$3="暦月",SUM(S36:AW36),""))</f>
        <v>48</v>
      </c>
      <c r="AY36" s="537"/>
      <c r="AZ36" s="538">
        <f>IF($BB$3="４週",AX36/4,IF($BB$3="暦月",【記載例】通所型サービス!AX36/(【記載例】通所型サービス!$BB$8/7),""))</f>
        <v>12</v>
      </c>
      <c r="BA36" s="539"/>
      <c r="BB36" s="523"/>
      <c r="BC36" s="524"/>
      <c r="BD36" s="524"/>
      <c r="BE36" s="524"/>
      <c r="BF36" s="525"/>
    </row>
    <row r="37" spans="2:58" ht="20.25" customHeight="1">
      <c r="B37" s="650">
        <f>B34+1</f>
        <v>6</v>
      </c>
      <c r="C37" s="540" t="s">
        <v>148</v>
      </c>
      <c r="D37" s="541"/>
      <c r="E37" s="542"/>
      <c r="F37" s="249"/>
      <c r="G37" s="549" t="s">
        <v>334</v>
      </c>
      <c r="H37" s="551" t="s">
        <v>331</v>
      </c>
      <c r="I37" s="475"/>
      <c r="J37" s="475"/>
      <c r="K37" s="476"/>
      <c r="L37" s="552" t="s">
        <v>332</v>
      </c>
      <c r="M37" s="553"/>
      <c r="N37" s="553"/>
      <c r="O37" s="554"/>
      <c r="P37" s="558" t="s">
        <v>137</v>
      </c>
      <c r="Q37" s="559"/>
      <c r="R37" s="560"/>
      <c r="S37" s="238"/>
      <c r="T37" s="239" t="s">
        <v>207</v>
      </c>
      <c r="U37" s="239" t="s">
        <v>207</v>
      </c>
      <c r="V37" s="239"/>
      <c r="W37" s="239"/>
      <c r="X37" s="239" t="s">
        <v>207</v>
      </c>
      <c r="Y37" s="240"/>
      <c r="Z37" s="238"/>
      <c r="AA37" s="239" t="s">
        <v>207</v>
      </c>
      <c r="AB37" s="239" t="s">
        <v>207</v>
      </c>
      <c r="AC37" s="239"/>
      <c r="AD37" s="239"/>
      <c r="AE37" s="239" t="s">
        <v>207</v>
      </c>
      <c r="AF37" s="240"/>
      <c r="AG37" s="238"/>
      <c r="AH37" s="239" t="s">
        <v>207</v>
      </c>
      <c r="AI37" s="239" t="s">
        <v>207</v>
      </c>
      <c r="AJ37" s="239"/>
      <c r="AK37" s="239"/>
      <c r="AL37" s="239" t="s">
        <v>207</v>
      </c>
      <c r="AM37" s="240"/>
      <c r="AN37" s="238"/>
      <c r="AO37" s="239" t="s">
        <v>207</v>
      </c>
      <c r="AP37" s="239" t="s">
        <v>207</v>
      </c>
      <c r="AQ37" s="239"/>
      <c r="AR37" s="239"/>
      <c r="AS37" s="239" t="s">
        <v>207</v>
      </c>
      <c r="AT37" s="240"/>
      <c r="AU37" s="238"/>
      <c r="AV37" s="239"/>
      <c r="AW37" s="239"/>
      <c r="AX37" s="561"/>
      <c r="AY37" s="562"/>
      <c r="AZ37" s="563"/>
      <c r="BA37" s="564"/>
      <c r="BB37" s="565" t="s">
        <v>146</v>
      </c>
      <c r="BC37" s="566"/>
      <c r="BD37" s="566"/>
      <c r="BE37" s="566"/>
      <c r="BF37" s="567"/>
    </row>
    <row r="38" spans="2:58" ht="20.25" customHeight="1">
      <c r="B38" s="650"/>
      <c r="C38" s="543"/>
      <c r="D38" s="544"/>
      <c r="E38" s="545"/>
      <c r="F38" s="241"/>
      <c r="G38" s="470"/>
      <c r="H38" s="474"/>
      <c r="I38" s="475"/>
      <c r="J38" s="475"/>
      <c r="K38" s="476"/>
      <c r="L38" s="480"/>
      <c r="M38" s="481"/>
      <c r="N38" s="481"/>
      <c r="O38" s="482"/>
      <c r="P38" s="526" t="s">
        <v>138</v>
      </c>
      <c r="Q38" s="527"/>
      <c r="R38" s="528"/>
      <c r="S38" s="242" t="str">
        <f>IF(S37="","",VLOOKUP(S37,'【記載例】シフト記号表（勤務時間帯）'!$C$6:$K$35,9,FALSE))</f>
        <v/>
      </c>
      <c r="T38" s="243">
        <f>IF(T37="","",VLOOKUP(T37,'【記載例】シフト記号表（勤務時間帯）'!$C$6:$K$35,9,FALSE))</f>
        <v>8</v>
      </c>
      <c r="U38" s="243">
        <f>IF(U37="","",VLOOKUP(U37,'【記載例】シフト記号表（勤務時間帯）'!$C$6:$K$35,9,FALSE))</f>
        <v>8</v>
      </c>
      <c r="V38" s="243" t="str">
        <f>IF(V37="","",VLOOKUP(V37,'【記載例】シフト記号表（勤務時間帯）'!$C$6:$K$35,9,FALSE))</f>
        <v/>
      </c>
      <c r="W38" s="243" t="str">
        <f>IF(W37="","",VLOOKUP(W37,'【記載例】シフト記号表（勤務時間帯）'!$C$6:$K$35,9,FALSE))</f>
        <v/>
      </c>
      <c r="X38" s="243">
        <f>IF(X37="","",VLOOKUP(X37,'【記載例】シフト記号表（勤務時間帯）'!$C$6:$K$35,9,FALSE))</f>
        <v>8</v>
      </c>
      <c r="Y38" s="244" t="str">
        <f>IF(Y37="","",VLOOKUP(Y37,'【記載例】シフト記号表（勤務時間帯）'!$C$6:$K$35,9,FALSE))</f>
        <v/>
      </c>
      <c r="Z38" s="242" t="str">
        <f>IF(Z37="","",VLOOKUP(Z37,'【記載例】シフト記号表（勤務時間帯）'!$C$6:$K$35,9,FALSE))</f>
        <v/>
      </c>
      <c r="AA38" s="243">
        <f>IF(AA37="","",VLOOKUP(AA37,'【記載例】シフト記号表（勤務時間帯）'!$C$6:$K$35,9,FALSE))</f>
        <v>8</v>
      </c>
      <c r="AB38" s="243">
        <f>IF(AB37="","",VLOOKUP(AB37,'【記載例】シフト記号表（勤務時間帯）'!$C$6:$K$35,9,FALSE))</f>
        <v>8</v>
      </c>
      <c r="AC38" s="243" t="str">
        <f>IF(AC37="","",VLOOKUP(AC37,'【記載例】シフト記号表（勤務時間帯）'!$C$6:$K$35,9,FALSE))</f>
        <v/>
      </c>
      <c r="AD38" s="243" t="str">
        <f>IF(AD37="","",VLOOKUP(AD37,'【記載例】シフト記号表（勤務時間帯）'!$C$6:$K$35,9,FALSE))</f>
        <v/>
      </c>
      <c r="AE38" s="243">
        <f>IF(AE37="","",VLOOKUP(AE37,'【記載例】シフト記号表（勤務時間帯）'!$C$6:$K$35,9,FALSE))</f>
        <v>8</v>
      </c>
      <c r="AF38" s="244" t="str">
        <f>IF(AF37="","",VLOOKUP(AF37,'【記載例】シフト記号表（勤務時間帯）'!$C$6:$K$35,9,FALSE))</f>
        <v/>
      </c>
      <c r="AG38" s="242" t="str">
        <f>IF(AG37="","",VLOOKUP(AG37,'【記載例】シフト記号表（勤務時間帯）'!$C$6:$K$35,9,FALSE))</f>
        <v/>
      </c>
      <c r="AH38" s="243">
        <f>IF(AH37="","",VLOOKUP(AH37,'【記載例】シフト記号表（勤務時間帯）'!$C$6:$K$35,9,FALSE))</f>
        <v>8</v>
      </c>
      <c r="AI38" s="243">
        <f>IF(AI37="","",VLOOKUP(AI37,'【記載例】シフト記号表（勤務時間帯）'!$C$6:$K$35,9,FALSE))</f>
        <v>8</v>
      </c>
      <c r="AJ38" s="243" t="str">
        <f>IF(AJ37="","",VLOOKUP(AJ37,'【記載例】シフト記号表（勤務時間帯）'!$C$6:$K$35,9,FALSE))</f>
        <v/>
      </c>
      <c r="AK38" s="243" t="str">
        <f>IF(AK37="","",VLOOKUP(AK37,'【記載例】シフト記号表（勤務時間帯）'!$C$6:$K$35,9,FALSE))</f>
        <v/>
      </c>
      <c r="AL38" s="243">
        <f>IF(AL37="","",VLOOKUP(AL37,'【記載例】シフト記号表（勤務時間帯）'!$C$6:$K$35,9,FALSE))</f>
        <v>8</v>
      </c>
      <c r="AM38" s="244" t="str">
        <f>IF(AM37="","",VLOOKUP(AM37,'【記載例】シフト記号表（勤務時間帯）'!$C$6:$K$35,9,FALSE))</f>
        <v/>
      </c>
      <c r="AN38" s="242" t="str">
        <f>IF(AN37="","",VLOOKUP(AN37,'【記載例】シフト記号表（勤務時間帯）'!$C$6:$K$35,9,FALSE))</f>
        <v/>
      </c>
      <c r="AO38" s="243">
        <f>IF(AO37="","",VLOOKUP(AO37,'【記載例】シフト記号表（勤務時間帯）'!$C$6:$K$35,9,FALSE))</f>
        <v>8</v>
      </c>
      <c r="AP38" s="243">
        <f>IF(AP37="","",VLOOKUP(AP37,'【記載例】シフト記号表（勤務時間帯）'!$C$6:$K$35,9,FALSE))</f>
        <v>8</v>
      </c>
      <c r="AQ38" s="243" t="str">
        <f>IF(AQ37="","",VLOOKUP(AQ37,'【記載例】シフト記号表（勤務時間帯）'!$C$6:$K$35,9,FALSE))</f>
        <v/>
      </c>
      <c r="AR38" s="243" t="str">
        <f>IF(AR37="","",VLOOKUP(AR37,'【記載例】シフト記号表（勤務時間帯）'!$C$6:$K$35,9,FALSE))</f>
        <v/>
      </c>
      <c r="AS38" s="243">
        <f>IF(AS37="","",VLOOKUP(AS37,'【記載例】シフト記号表（勤務時間帯）'!$C$6:$K$35,9,FALSE))</f>
        <v>8</v>
      </c>
      <c r="AT38" s="244" t="str">
        <f>IF(AT37="","",VLOOKUP(AT37,'【記載例】シフト記号表（勤務時間帯）'!$C$6:$K$35,9,FALSE))</f>
        <v/>
      </c>
      <c r="AU38" s="242" t="str">
        <f>IF(AU37="","",VLOOKUP(AU37,'【記載例】シフト記号表（勤務時間帯）'!$C$6:$K$35,9,FALSE))</f>
        <v/>
      </c>
      <c r="AV38" s="243" t="str">
        <f>IF(AV37="","",VLOOKUP(AV37,'【記載例】シフト記号表（勤務時間帯）'!$C$6:$K$35,9,FALSE))</f>
        <v/>
      </c>
      <c r="AW38" s="243" t="str">
        <f>IF(AW37="","",VLOOKUP(AW37,'【記載例】シフト記号表（勤務時間帯）'!$C$6:$K$35,9,FALSE))</f>
        <v/>
      </c>
      <c r="AX38" s="529">
        <f>IF($BB$3="４週",SUM(S38:AT38),IF($BB$3="暦月",SUM(S38:AW38),""))</f>
        <v>96</v>
      </c>
      <c r="AY38" s="530"/>
      <c r="AZ38" s="531">
        <f>IF($BB$3="４週",AX38/4,IF($BB$3="暦月",【記載例】通所型サービス!AX38/(【記載例】通所型サービス!$BB$8/7),""))</f>
        <v>24</v>
      </c>
      <c r="BA38" s="532"/>
      <c r="BB38" s="520"/>
      <c r="BC38" s="521"/>
      <c r="BD38" s="521"/>
      <c r="BE38" s="521"/>
      <c r="BF38" s="522"/>
    </row>
    <row r="39" spans="2:58" ht="20.25" customHeight="1">
      <c r="B39" s="650"/>
      <c r="C39" s="546"/>
      <c r="D39" s="547"/>
      <c r="E39" s="548"/>
      <c r="F39" s="241" t="str">
        <f>C37</f>
        <v>介護職員</v>
      </c>
      <c r="G39" s="550"/>
      <c r="H39" s="474"/>
      <c r="I39" s="475"/>
      <c r="J39" s="475"/>
      <c r="K39" s="476"/>
      <c r="L39" s="555"/>
      <c r="M39" s="556"/>
      <c r="N39" s="556"/>
      <c r="O39" s="557"/>
      <c r="P39" s="533" t="s">
        <v>139</v>
      </c>
      <c r="Q39" s="534"/>
      <c r="R39" s="535"/>
      <c r="S39" s="246" t="str">
        <f>IF(S37="","",VLOOKUP(S37,'【記載例】シフト記号表（勤務時間帯）'!$C$6:$U$35,19,FALSE))</f>
        <v/>
      </c>
      <c r="T39" s="247">
        <f>IF(T37="","",VLOOKUP(T37,'【記載例】シフト記号表（勤務時間帯）'!$C$6:$U$35,19,FALSE))</f>
        <v>7</v>
      </c>
      <c r="U39" s="247">
        <f>IF(U37="","",VLOOKUP(U37,'【記載例】シフト記号表（勤務時間帯）'!$C$6:$U$35,19,FALSE))</f>
        <v>7</v>
      </c>
      <c r="V39" s="247" t="str">
        <f>IF(V37="","",VLOOKUP(V37,'【記載例】シフト記号表（勤務時間帯）'!$C$6:$U$35,19,FALSE))</f>
        <v/>
      </c>
      <c r="W39" s="247" t="str">
        <f>IF(W37="","",VLOOKUP(W37,'【記載例】シフト記号表（勤務時間帯）'!$C$6:$U$35,19,FALSE))</f>
        <v/>
      </c>
      <c r="X39" s="247">
        <f>IF(X37="","",VLOOKUP(X37,'【記載例】シフト記号表（勤務時間帯）'!$C$6:$U$35,19,FALSE))</f>
        <v>7</v>
      </c>
      <c r="Y39" s="248" t="str">
        <f>IF(Y37="","",VLOOKUP(Y37,'【記載例】シフト記号表（勤務時間帯）'!$C$6:$U$35,19,FALSE))</f>
        <v/>
      </c>
      <c r="Z39" s="246" t="str">
        <f>IF(Z37="","",VLOOKUP(Z37,'【記載例】シフト記号表（勤務時間帯）'!$C$6:$U$35,19,FALSE))</f>
        <v/>
      </c>
      <c r="AA39" s="247">
        <f>IF(AA37="","",VLOOKUP(AA37,'【記載例】シフト記号表（勤務時間帯）'!$C$6:$U$35,19,FALSE))</f>
        <v>7</v>
      </c>
      <c r="AB39" s="247">
        <f>IF(AB37="","",VLOOKUP(AB37,'【記載例】シフト記号表（勤務時間帯）'!$C$6:$U$35,19,FALSE))</f>
        <v>7</v>
      </c>
      <c r="AC39" s="247" t="str">
        <f>IF(AC37="","",VLOOKUP(AC37,'【記載例】シフト記号表（勤務時間帯）'!$C$6:$U$35,19,FALSE))</f>
        <v/>
      </c>
      <c r="AD39" s="247" t="str">
        <f>IF(AD37="","",VLOOKUP(AD37,'【記載例】シフト記号表（勤務時間帯）'!$C$6:$U$35,19,FALSE))</f>
        <v/>
      </c>
      <c r="AE39" s="247">
        <f>IF(AE37="","",VLOOKUP(AE37,'【記載例】シフト記号表（勤務時間帯）'!$C$6:$U$35,19,FALSE))</f>
        <v>7</v>
      </c>
      <c r="AF39" s="248" t="str">
        <f>IF(AF37="","",VLOOKUP(AF37,'【記載例】シフト記号表（勤務時間帯）'!$C$6:$U$35,19,FALSE))</f>
        <v/>
      </c>
      <c r="AG39" s="246" t="str">
        <f>IF(AG37="","",VLOOKUP(AG37,'【記載例】シフト記号表（勤務時間帯）'!$C$6:$U$35,19,FALSE))</f>
        <v/>
      </c>
      <c r="AH39" s="247">
        <f>IF(AH37="","",VLOOKUP(AH37,'【記載例】シフト記号表（勤務時間帯）'!$C$6:$U$35,19,FALSE))</f>
        <v>7</v>
      </c>
      <c r="AI39" s="247">
        <f>IF(AI37="","",VLOOKUP(AI37,'【記載例】シフト記号表（勤務時間帯）'!$C$6:$U$35,19,FALSE))</f>
        <v>7</v>
      </c>
      <c r="AJ39" s="247" t="str">
        <f>IF(AJ37="","",VLOOKUP(AJ37,'【記載例】シフト記号表（勤務時間帯）'!$C$6:$U$35,19,FALSE))</f>
        <v/>
      </c>
      <c r="AK39" s="247" t="str">
        <f>IF(AK37="","",VLOOKUP(AK37,'【記載例】シフト記号表（勤務時間帯）'!$C$6:$U$35,19,FALSE))</f>
        <v/>
      </c>
      <c r="AL39" s="247">
        <f>IF(AL37="","",VLOOKUP(AL37,'【記載例】シフト記号表（勤務時間帯）'!$C$6:$U$35,19,FALSE))</f>
        <v>7</v>
      </c>
      <c r="AM39" s="248" t="str">
        <f>IF(AM37="","",VLOOKUP(AM37,'【記載例】シフト記号表（勤務時間帯）'!$C$6:$U$35,19,FALSE))</f>
        <v/>
      </c>
      <c r="AN39" s="246" t="str">
        <f>IF(AN37="","",VLOOKUP(AN37,'【記載例】シフト記号表（勤務時間帯）'!$C$6:$U$35,19,FALSE))</f>
        <v/>
      </c>
      <c r="AO39" s="247">
        <f>IF(AO37="","",VLOOKUP(AO37,'【記載例】シフト記号表（勤務時間帯）'!$C$6:$U$35,19,FALSE))</f>
        <v>7</v>
      </c>
      <c r="AP39" s="247">
        <f>IF(AP37="","",VLOOKUP(AP37,'【記載例】シフト記号表（勤務時間帯）'!$C$6:$U$35,19,FALSE))</f>
        <v>7</v>
      </c>
      <c r="AQ39" s="247" t="str">
        <f>IF(AQ37="","",VLOOKUP(AQ37,'【記載例】シフト記号表（勤務時間帯）'!$C$6:$U$35,19,FALSE))</f>
        <v/>
      </c>
      <c r="AR39" s="247" t="str">
        <f>IF(AR37="","",VLOOKUP(AR37,'【記載例】シフト記号表（勤務時間帯）'!$C$6:$U$35,19,FALSE))</f>
        <v/>
      </c>
      <c r="AS39" s="247">
        <f>IF(AS37="","",VLOOKUP(AS37,'【記載例】シフト記号表（勤務時間帯）'!$C$6:$U$35,19,FALSE))</f>
        <v>7</v>
      </c>
      <c r="AT39" s="248" t="str">
        <f>IF(AT37="","",VLOOKUP(AT37,'【記載例】シフト記号表（勤務時間帯）'!$C$6:$U$35,19,FALSE))</f>
        <v/>
      </c>
      <c r="AU39" s="246" t="str">
        <f>IF(AU37="","",VLOOKUP(AU37,'【記載例】シフト記号表（勤務時間帯）'!$C$6:$U$35,19,FALSE))</f>
        <v/>
      </c>
      <c r="AV39" s="247" t="str">
        <f>IF(AV37="","",VLOOKUP(AV37,'【記載例】シフト記号表（勤務時間帯）'!$C$6:$U$35,19,FALSE))</f>
        <v/>
      </c>
      <c r="AW39" s="247" t="str">
        <f>IF(AW37="","",VLOOKUP(AW37,'【記載例】シフト記号表（勤務時間帯）'!$C$6:$U$35,19,FALSE))</f>
        <v/>
      </c>
      <c r="AX39" s="536">
        <f>IF($BB$3="４週",SUM(S39:AT39),IF($BB$3="暦月",SUM(S39:AW39),""))</f>
        <v>84</v>
      </c>
      <c r="AY39" s="537"/>
      <c r="AZ39" s="538">
        <f>IF($BB$3="４週",AX39/4,IF($BB$3="暦月",【記載例】通所型サービス!AX39/(【記載例】通所型サービス!$BB$8/7),""))</f>
        <v>21</v>
      </c>
      <c r="BA39" s="539"/>
      <c r="BB39" s="523"/>
      <c r="BC39" s="524"/>
      <c r="BD39" s="524"/>
      <c r="BE39" s="524"/>
      <c r="BF39" s="525"/>
    </row>
    <row r="40" spans="2:58" ht="20.25" customHeight="1">
      <c r="B40" s="650">
        <f>B37+1</f>
        <v>7</v>
      </c>
      <c r="C40" s="540" t="s">
        <v>148</v>
      </c>
      <c r="D40" s="541"/>
      <c r="E40" s="542"/>
      <c r="F40" s="249"/>
      <c r="G40" s="549" t="s">
        <v>334</v>
      </c>
      <c r="H40" s="551" t="s">
        <v>331</v>
      </c>
      <c r="I40" s="475"/>
      <c r="J40" s="475"/>
      <c r="K40" s="476"/>
      <c r="L40" s="552" t="s">
        <v>332</v>
      </c>
      <c r="M40" s="553"/>
      <c r="N40" s="553"/>
      <c r="O40" s="554"/>
      <c r="P40" s="558" t="s">
        <v>137</v>
      </c>
      <c r="Q40" s="559"/>
      <c r="R40" s="560"/>
      <c r="S40" s="238"/>
      <c r="T40" s="239"/>
      <c r="U40" s="239"/>
      <c r="V40" s="239"/>
      <c r="W40" s="239"/>
      <c r="X40" s="239"/>
      <c r="Y40" s="240" t="s">
        <v>207</v>
      </c>
      <c r="Z40" s="238"/>
      <c r="AA40" s="239"/>
      <c r="AB40" s="239"/>
      <c r="AC40" s="239"/>
      <c r="AD40" s="239"/>
      <c r="AE40" s="239"/>
      <c r="AF40" s="240" t="s">
        <v>207</v>
      </c>
      <c r="AG40" s="238"/>
      <c r="AH40" s="239"/>
      <c r="AI40" s="239"/>
      <c r="AJ40" s="239"/>
      <c r="AK40" s="239"/>
      <c r="AL40" s="239"/>
      <c r="AM40" s="240" t="s">
        <v>207</v>
      </c>
      <c r="AN40" s="238"/>
      <c r="AO40" s="239"/>
      <c r="AP40" s="239"/>
      <c r="AQ40" s="239"/>
      <c r="AR40" s="239"/>
      <c r="AS40" s="239"/>
      <c r="AT40" s="240" t="s">
        <v>207</v>
      </c>
      <c r="AU40" s="238"/>
      <c r="AV40" s="239"/>
      <c r="AW40" s="239"/>
      <c r="AX40" s="561"/>
      <c r="AY40" s="562"/>
      <c r="AZ40" s="563"/>
      <c r="BA40" s="564"/>
      <c r="BB40" s="565" t="s">
        <v>338</v>
      </c>
      <c r="BC40" s="566"/>
      <c r="BD40" s="566"/>
      <c r="BE40" s="566"/>
      <c r="BF40" s="567"/>
    </row>
    <row r="41" spans="2:58" ht="20.25" customHeight="1">
      <c r="B41" s="650"/>
      <c r="C41" s="543"/>
      <c r="D41" s="544"/>
      <c r="E41" s="545"/>
      <c r="F41" s="241"/>
      <c r="G41" s="470"/>
      <c r="H41" s="474"/>
      <c r="I41" s="475"/>
      <c r="J41" s="475"/>
      <c r="K41" s="476"/>
      <c r="L41" s="480"/>
      <c r="M41" s="481"/>
      <c r="N41" s="481"/>
      <c r="O41" s="482"/>
      <c r="P41" s="526" t="s">
        <v>138</v>
      </c>
      <c r="Q41" s="527"/>
      <c r="R41" s="528"/>
      <c r="S41" s="242" t="str">
        <f>IF(S40="","",VLOOKUP(S40,'【記載例】シフト記号表（勤務時間帯）'!$C$6:$K$35,9,FALSE))</f>
        <v/>
      </c>
      <c r="T41" s="243" t="str">
        <f>IF(T40="","",VLOOKUP(T40,'【記載例】シフト記号表（勤務時間帯）'!$C$6:$K$35,9,FALSE))</f>
        <v/>
      </c>
      <c r="U41" s="243" t="str">
        <f>IF(U40="","",VLOOKUP(U40,'【記載例】シフト記号表（勤務時間帯）'!$C$6:$K$35,9,FALSE))</f>
        <v/>
      </c>
      <c r="V41" s="243" t="str">
        <f>IF(V40="","",VLOOKUP(V40,'【記載例】シフト記号表（勤務時間帯）'!$C$6:$K$35,9,FALSE))</f>
        <v/>
      </c>
      <c r="W41" s="243" t="str">
        <f>IF(W40="","",VLOOKUP(W40,'【記載例】シフト記号表（勤務時間帯）'!$C$6:$K$35,9,FALSE))</f>
        <v/>
      </c>
      <c r="X41" s="243" t="str">
        <f>IF(X40="","",VLOOKUP(X40,'【記載例】シフト記号表（勤務時間帯）'!$C$6:$K$35,9,FALSE))</f>
        <v/>
      </c>
      <c r="Y41" s="244">
        <f>IF(Y40="","",VLOOKUP(Y40,'【記載例】シフト記号表（勤務時間帯）'!$C$6:$K$35,9,FALSE))</f>
        <v>8</v>
      </c>
      <c r="Z41" s="242" t="str">
        <f>IF(Z40="","",VLOOKUP(Z40,'【記載例】シフト記号表（勤務時間帯）'!$C$6:$K$35,9,FALSE))</f>
        <v/>
      </c>
      <c r="AA41" s="243" t="str">
        <f>IF(AA40="","",VLOOKUP(AA40,'【記載例】シフト記号表（勤務時間帯）'!$C$6:$K$35,9,FALSE))</f>
        <v/>
      </c>
      <c r="AB41" s="243" t="str">
        <f>IF(AB40="","",VLOOKUP(AB40,'【記載例】シフト記号表（勤務時間帯）'!$C$6:$K$35,9,FALSE))</f>
        <v/>
      </c>
      <c r="AC41" s="243" t="str">
        <f>IF(AC40="","",VLOOKUP(AC40,'【記載例】シフト記号表（勤務時間帯）'!$C$6:$K$35,9,FALSE))</f>
        <v/>
      </c>
      <c r="AD41" s="243" t="str">
        <f>IF(AD40="","",VLOOKUP(AD40,'【記載例】シフト記号表（勤務時間帯）'!$C$6:$K$35,9,FALSE))</f>
        <v/>
      </c>
      <c r="AE41" s="243" t="str">
        <f>IF(AE40="","",VLOOKUP(AE40,'【記載例】シフト記号表（勤務時間帯）'!$C$6:$K$35,9,FALSE))</f>
        <v/>
      </c>
      <c r="AF41" s="244">
        <f>IF(AF40="","",VLOOKUP(AF40,'【記載例】シフト記号表（勤務時間帯）'!$C$6:$K$35,9,FALSE))</f>
        <v>8</v>
      </c>
      <c r="AG41" s="242" t="str">
        <f>IF(AG40="","",VLOOKUP(AG40,'【記載例】シフト記号表（勤務時間帯）'!$C$6:$K$35,9,FALSE))</f>
        <v/>
      </c>
      <c r="AH41" s="243" t="str">
        <f>IF(AH40="","",VLOOKUP(AH40,'【記載例】シフト記号表（勤務時間帯）'!$C$6:$K$35,9,FALSE))</f>
        <v/>
      </c>
      <c r="AI41" s="243" t="str">
        <f>IF(AI40="","",VLOOKUP(AI40,'【記載例】シフト記号表（勤務時間帯）'!$C$6:$K$35,9,FALSE))</f>
        <v/>
      </c>
      <c r="AJ41" s="243" t="str">
        <f>IF(AJ40="","",VLOOKUP(AJ40,'【記載例】シフト記号表（勤務時間帯）'!$C$6:$K$35,9,FALSE))</f>
        <v/>
      </c>
      <c r="AK41" s="243" t="str">
        <f>IF(AK40="","",VLOOKUP(AK40,'【記載例】シフト記号表（勤務時間帯）'!$C$6:$K$35,9,FALSE))</f>
        <v/>
      </c>
      <c r="AL41" s="243" t="str">
        <f>IF(AL40="","",VLOOKUP(AL40,'【記載例】シフト記号表（勤務時間帯）'!$C$6:$K$35,9,FALSE))</f>
        <v/>
      </c>
      <c r="AM41" s="244">
        <f>IF(AM40="","",VLOOKUP(AM40,'【記載例】シフト記号表（勤務時間帯）'!$C$6:$K$35,9,FALSE))</f>
        <v>8</v>
      </c>
      <c r="AN41" s="242" t="str">
        <f>IF(AN40="","",VLOOKUP(AN40,'【記載例】シフト記号表（勤務時間帯）'!$C$6:$K$35,9,FALSE))</f>
        <v/>
      </c>
      <c r="AO41" s="243" t="str">
        <f>IF(AO40="","",VLOOKUP(AO40,'【記載例】シフト記号表（勤務時間帯）'!$C$6:$K$35,9,FALSE))</f>
        <v/>
      </c>
      <c r="AP41" s="243" t="str">
        <f>IF(AP40="","",VLOOKUP(AP40,'【記載例】シフト記号表（勤務時間帯）'!$C$6:$K$35,9,FALSE))</f>
        <v/>
      </c>
      <c r="AQ41" s="243" t="str">
        <f>IF(AQ40="","",VLOOKUP(AQ40,'【記載例】シフト記号表（勤務時間帯）'!$C$6:$K$35,9,FALSE))</f>
        <v/>
      </c>
      <c r="AR41" s="243" t="str">
        <f>IF(AR40="","",VLOOKUP(AR40,'【記載例】シフト記号表（勤務時間帯）'!$C$6:$K$35,9,FALSE))</f>
        <v/>
      </c>
      <c r="AS41" s="243" t="str">
        <f>IF(AS40="","",VLOOKUP(AS40,'【記載例】シフト記号表（勤務時間帯）'!$C$6:$K$35,9,FALSE))</f>
        <v/>
      </c>
      <c r="AT41" s="244">
        <f>IF(AT40="","",VLOOKUP(AT40,'【記載例】シフト記号表（勤務時間帯）'!$C$6:$K$35,9,FALSE))</f>
        <v>8</v>
      </c>
      <c r="AU41" s="242" t="str">
        <f>IF(AU40="","",VLOOKUP(AU40,'【記載例】シフト記号表（勤務時間帯）'!$C$6:$K$35,9,FALSE))</f>
        <v/>
      </c>
      <c r="AV41" s="243" t="str">
        <f>IF(AV40="","",VLOOKUP(AV40,'【記載例】シフト記号表（勤務時間帯）'!$C$6:$K$35,9,FALSE))</f>
        <v/>
      </c>
      <c r="AW41" s="243" t="str">
        <f>IF(AW40="","",VLOOKUP(AW40,'【記載例】シフト記号表（勤務時間帯）'!$C$6:$K$35,9,FALSE))</f>
        <v/>
      </c>
      <c r="AX41" s="529">
        <f>IF($BB$3="４週",SUM(S41:AT41),IF($BB$3="暦月",SUM(S41:AW41),""))</f>
        <v>32</v>
      </c>
      <c r="AY41" s="530"/>
      <c r="AZ41" s="531">
        <f>IF($BB$3="４週",AX41/4,IF($BB$3="暦月",【記載例】通所型サービス!AX41/(【記載例】通所型サービス!$BB$8/7),""))</f>
        <v>8</v>
      </c>
      <c r="BA41" s="532"/>
      <c r="BB41" s="520"/>
      <c r="BC41" s="521"/>
      <c r="BD41" s="521"/>
      <c r="BE41" s="521"/>
      <c r="BF41" s="522"/>
    </row>
    <row r="42" spans="2:58" ht="20.25" customHeight="1">
      <c r="B42" s="650"/>
      <c r="C42" s="546"/>
      <c r="D42" s="547"/>
      <c r="E42" s="548"/>
      <c r="F42" s="241" t="str">
        <f>C40</f>
        <v>介護職員</v>
      </c>
      <c r="G42" s="550"/>
      <c r="H42" s="474"/>
      <c r="I42" s="475"/>
      <c r="J42" s="475"/>
      <c r="K42" s="476"/>
      <c r="L42" s="555"/>
      <c r="M42" s="556"/>
      <c r="N42" s="556"/>
      <c r="O42" s="557"/>
      <c r="P42" s="533" t="s">
        <v>139</v>
      </c>
      <c r="Q42" s="534"/>
      <c r="R42" s="535"/>
      <c r="S42" s="246" t="str">
        <f>IF(S40="","",VLOOKUP(S40,'【記載例】シフト記号表（勤務時間帯）'!$C$6:$U$35,19,FALSE))</f>
        <v/>
      </c>
      <c r="T42" s="247" t="str">
        <f>IF(T40="","",VLOOKUP(T40,'【記載例】シフト記号表（勤務時間帯）'!$C$6:$U$35,19,FALSE))</f>
        <v/>
      </c>
      <c r="U42" s="247" t="str">
        <f>IF(U40="","",VLOOKUP(U40,'【記載例】シフト記号表（勤務時間帯）'!$C$6:$U$35,19,FALSE))</f>
        <v/>
      </c>
      <c r="V42" s="247" t="str">
        <f>IF(V40="","",VLOOKUP(V40,'【記載例】シフト記号表（勤務時間帯）'!$C$6:$U$35,19,FALSE))</f>
        <v/>
      </c>
      <c r="W42" s="247" t="str">
        <f>IF(W40="","",VLOOKUP(W40,'【記載例】シフト記号表（勤務時間帯）'!$C$6:$U$35,19,FALSE))</f>
        <v/>
      </c>
      <c r="X42" s="247" t="str">
        <f>IF(X40="","",VLOOKUP(X40,'【記載例】シフト記号表（勤務時間帯）'!$C$6:$U$35,19,FALSE))</f>
        <v/>
      </c>
      <c r="Y42" s="248">
        <f>IF(Y40="","",VLOOKUP(Y40,'【記載例】シフト記号表（勤務時間帯）'!$C$6:$U$35,19,FALSE))</f>
        <v>7</v>
      </c>
      <c r="Z42" s="246" t="str">
        <f>IF(Z40="","",VLOOKUP(Z40,'【記載例】シフト記号表（勤務時間帯）'!$C$6:$U$35,19,FALSE))</f>
        <v/>
      </c>
      <c r="AA42" s="247" t="str">
        <f>IF(AA40="","",VLOOKUP(AA40,'【記載例】シフト記号表（勤務時間帯）'!$C$6:$U$35,19,FALSE))</f>
        <v/>
      </c>
      <c r="AB42" s="247" t="str">
        <f>IF(AB40="","",VLOOKUP(AB40,'【記載例】シフト記号表（勤務時間帯）'!$C$6:$U$35,19,FALSE))</f>
        <v/>
      </c>
      <c r="AC42" s="247" t="str">
        <f>IF(AC40="","",VLOOKUP(AC40,'【記載例】シフト記号表（勤務時間帯）'!$C$6:$U$35,19,FALSE))</f>
        <v/>
      </c>
      <c r="AD42" s="247" t="str">
        <f>IF(AD40="","",VLOOKUP(AD40,'【記載例】シフト記号表（勤務時間帯）'!$C$6:$U$35,19,FALSE))</f>
        <v/>
      </c>
      <c r="AE42" s="247" t="str">
        <f>IF(AE40="","",VLOOKUP(AE40,'【記載例】シフト記号表（勤務時間帯）'!$C$6:$U$35,19,FALSE))</f>
        <v/>
      </c>
      <c r="AF42" s="248">
        <f>IF(AF40="","",VLOOKUP(AF40,'【記載例】シフト記号表（勤務時間帯）'!$C$6:$U$35,19,FALSE))</f>
        <v>7</v>
      </c>
      <c r="AG42" s="246" t="str">
        <f>IF(AG40="","",VLOOKUP(AG40,'【記載例】シフト記号表（勤務時間帯）'!$C$6:$U$35,19,FALSE))</f>
        <v/>
      </c>
      <c r="AH42" s="247" t="str">
        <f>IF(AH40="","",VLOOKUP(AH40,'【記載例】シフト記号表（勤務時間帯）'!$C$6:$U$35,19,FALSE))</f>
        <v/>
      </c>
      <c r="AI42" s="247" t="str">
        <f>IF(AI40="","",VLOOKUP(AI40,'【記載例】シフト記号表（勤務時間帯）'!$C$6:$U$35,19,FALSE))</f>
        <v/>
      </c>
      <c r="AJ42" s="247" t="str">
        <f>IF(AJ40="","",VLOOKUP(AJ40,'【記載例】シフト記号表（勤務時間帯）'!$C$6:$U$35,19,FALSE))</f>
        <v/>
      </c>
      <c r="AK42" s="247" t="str">
        <f>IF(AK40="","",VLOOKUP(AK40,'【記載例】シフト記号表（勤務時間帯）'!$C$6:$U$35,19,FALSE))</f>
        <v/>
      </c>
      <c r="AL42" s="247" t="str">
        <f>IF(AL40="","",VLOOKUP(AL40,'【記載例】シフト記号表（勤務時間帯）'!$C$6:$U$35,19,FALSE))</f>
        <v/>
      </c>
      <c r="AM42" s="248">
        <f>IF(AM40="","",VLOOKUP(AM40,'【記載例】シフト記号表（勤務時間帯）'!$C$6:$U$35,19,FALSE))</f>
        <v>7</v>
      </c>
      <c r="AN42" s="246" t="str">
        <f>IF(AN40="","",VLOOKUP(AN40,'【記載例】シフト記号表（勤務時間帯）'!$C$6:$U$35,19,FALSE))</f>
        <v/>
      </c>
      <c r="AO42" s="247" t="str">
        <f>IF(AO40="","",VLOOKUP(AO40,'【記載例】シフト記号表（勤務時間帯）'!$C$6:$U$35,19,FALSE))</f>
        <v/>
      </c>
      <c r="AP42" s="247" t="str">
        <f>IF(AP40="","",VLOOKUP(AP40,'【記載例】シフト記号表（勤務時間帯）'!$C$6:$U$35,19,FALSE))</f>
        <v/>
      </c>
      <c r="AQ42" s="247" t="str">
        <f>IF(AQ40="","",VLOOKUP(AQ40,'【記載例】シフト記号表（勤務時間帯）'!$C$6:$U$35,19,FALSE))</f>
        <v/>
      </c>
      <c r="AR42" s="247" t="str">
        <f>IF(AR40="","",VLOOKUP(AR40,'【記載例】シフト記号表（勤務時間帯）'!$C$6:$U$35,19,FALSE))</f>
        <v/>
      </c>
      <c r="AS42" s="247" t="str">
        <f>IF(AS40="","",VLOOKUP(AS40,'【記載例】シフト記号表（勤務時間帯）'!$C$6:$U$35,19,FALSE))</f>
        <v/>
      </c>
      <c r="AT42" s="248">
        <f>IF(AT40="","",VLOOKUP(AT40,'【記載例】シフト記号表（勤務時間帯）'!$C$6:$U$35,19,FALSE))</f>
        <v>7</v>
      </c>
      <c r="AU42" s="246" t="str">
        <f>IF(AU40="","",VLOOKUP(AU40,'【記載例】シフト記号表（勤務時間帯）'!$C$6:$U$35,19,FALSE))</f>
        <v/>
      </c>
      <c r="AV42" s="247" t="str">
        <f>IF(AV40="","",VLOOKUP(AV40,'【記載例】シフト記号表（勤務時間帯）'!$C$6:$U$35,19,FALSE))</f>
        <v/>
      </c>
      <c r="AW42" s="247" t="str">
        <f>IF(AW40="","",VLOOKUP(AW40,'【記載例】シフト記号表（勤務時間帯）'!$C$6:$U$35,19,FALSE))</f>
        <v/>
      </c>
      <c r="AX42" s="536">
        <f>IF($BB$3="４週",SUM(S42:AT42),IF($BB$3="暦月",SUM(S42:AW42),""))</f>
        <v>28</v>
      </c>
      <c r="AY42" s="537"/>
      <c r="AZ42" s="538">
        <f>IF($BB$3="４週",AX42/4,IF($BB$3="暦月",【記載例】通所型サービス!AX42/(【記載例】通所型サービス!$BB$8/7),""))</f>
        <v>7</v>
      </c>
      <c r="BA42" s="539"/>
      <c r="BB42" s="523"/>
      <c r="BC42" s="524"/>
      <c r="BD42" s="524"/>
      <c r="BE42" s="524"/>
      <c r="BF42" s="525"/>
    </row>
    <row r="43" spans="2:58" ht="20.25" customHeight="1">
      <c r="B43" s="650">
        <f>B40+1</f>
        <v>8</v>
      </c>
      <c r="C43" s="540" t="s">
        <v>148</v>
      </c>
      <c r="D43" s="541"/>
      <c r="E43" s="542"/>
      <c r="F43" s="249"/>
      <c r="G43" s="549" t="s">
        <v>330</v>
      </c>
      <c r="H43" s="551" t="s">
        <v>302</v>
      </c>
      <c r="I43" s="475"/>
      <c r="J43" s="475"/>
      <c r="K43" s="476"/>
      <c r="L43" s="552" t="s">
        <v>332</v>
      </c>
      <c r="M43" s="553"/>
      <c r="N43" s="553"/>
      <c r="O43" s="554"/>
      <c r="P43" s="558" t="s">
        <v>137</v>
      </c>
      <c r="Q43" s="559"/>
      <c r="R43" s="560"/>
      <c r="S43" s="238" t="s">
        <v>207</v>
      </c>
      <c r="T43" s="239"/>
      <c r="U43" s="239" t="s">
        <v>207</v>
      </c>
      <c r="V43" s="239" t="s">
        <v>207</v>
      </c>
      <c r="W43" s="239" t="s">
        <v>207</v>
      </c>
      <c r="X43" s="239"/>
      <c r="Y43" s="240" t="s">
        <v>207</v>
      </c>
      <c r="Z43" s="238" t="s">
        <v>207</v>
      </c>
      <c r="AA43" s="239"/>
      <c r="AB43" s="239" t="s">
        <v>207</v>
      </c>
      <c r="AC43" s="239" t="s">
        <v>207</v>
      </c>
      <c r="AD43" s="239" t="s">
        <v>207</v>
      </c>
      <c r="AE43" s="239"/>
      <c r="AF43" s="240" t="s">
        <v>207</v>
      </c>
      <c r="AG43" s="238" t="s">
        <v>207</v>
      </c>
      <c r="AH43" s="239"/>
      <c r="AI43" s="239" t="s">
        <v>207</v>
      </c>
      <c r="AJ43" s="239" t="s">
        <v>207</v>
      </c>
      <c r="AK43" s="239" t="s">
        <v>207</v>
      </c>
      <c r="AL43" s="239"/>
      <c r="AM43" s="240" t="s">
        <v>207</v>
      </c>
      <c r="AN43" s="238" t="s">
        <v>207</v>
      </c>
      <c r="AO43" s="239"/>
      <c r="AP43" s="239" t="s">
        <v>207</v>
      </c>
      <c r="AQ43" s="239" t="s">
        <v>207</v>
      </c>
      <c r="AR43" s="239" t="s">
        <v>207</v>
      </c>
      <c r="AS43" s="239"/>
      <c r="AT43" s="240" t="s">
        <v>207</v>
      </c>
      <c r="AU43" s="238"/>
      <c r="AV43" s="239"/>
      <c r="AW43" s="239"/>
      <c r="AX43" s="561"/>
      <c r="AY43" s="562"/>
      <c r="AZ43" s="563"/>
      <c r="BA43" s="564"/>
      <c r="BB43" s="565"/>
      <c r="BC43" s="566"/>
      <c r="BD43" s="566"/>
      <c r="BE43" s="566"/>
      <c r="BF43" s="567"/>
    </row>
    <row r="44" spans="2:58" ht="20.25" customHeight="1">
      <c r="B44" s="650"/>
      <c r="C44" s="543"/>
      <c r="D44" s="544"/>
      <c r="E44" s="545"/>
      <c r="F44" s="241"/>
      <c r="G44" s="470"/>
      <c r="H44" s="474"/>
      <c r="I44" s="475"/>
      <c r="J44" s="475"/>
      <c r="K44" s="476"/>
      <c r="L44" s="480"/>
      <c r="M44" s="481"/>
      <c r="N44" s="481"/>
      <c r="O44" s="482"/>
      <c r="P44" s="526" t="s">
        <v>138</v>
      </c>
      <c r="Q44" s="527"/>
      <c r="R44" s="528"/>
      <c r="S44" s="242">
        <f>IF(S43="","",VLOOKUP(S43,'【記載例】シフト記号表（勤務時間帯）'!$C$6:$K$35,9,FALSE))</f>
        <v>8</v>
      </c>
      <c r="T44" s="243" t="str">
        <f>IF(T43="","",VLOOKUP(T43,'【記載例】シフト記号表（勤務時間帯）'!$C$6:$K$35,9,FALSE))</f>
        <v/>
      </c>
      <c r="U44" s="243">
        <f>IF(U43="","",VLOOKUP(U43,'【記載例】シフト記号表（勤務時間帯）'!$C$6:$K$35,9,FALSE))</f>
        <v>8</v>
      </c>
      <c r="V44" s="243">
        <f>IF(V43="","",VLOOKUP(V43,'【記載例】シフト記号表（勤務時間帯）'!$C$6:$K$35,9,FALSE))</f>
        <v>8</v>
      </c>
      <c r="W44" s="243">
        <f>IF(W43="","",VLOOKUP(W43,'【記載例】シフト記号表（勤務時間帯）'!$C$6:$K$35,9,FALSE))</f>
        <v>8</v>
      </c>
      <c r="X44" s="243" t="str">
        <f>IF(X43="","",VLOOKUP(X43,'【記載例】シフト記号表（勤務時間帯）'!$C$6:$K$35,9,FALSE))</f>
        <v/>
      </c>
      <c r="Y44" s="244">
        <f>IF(Y43="","",VLOOKUP(Y43,'【記載例】シフト記号表（勤務時間帯）'!$C$6:$K$35,9,FALSE))</f>
        <v>8</v>
      </c>
      <c r="Z44" s="242">
        <f>IF(Z43="","",VLOOKUP(Z43,'【記載例】シフト記号表（勤務時間帯）'!$C$6:$K$35,9,FALSE))</f>
        <v>8</v>
      </c>
      <c r="AA44" s="243" t="str">
        <f>IF(AA43="","",VLOOKUP(AA43,'【記載例】シフト記号表（勤務時間帯）'!$C$6:$K$35,9,FALSE))</f>
        <v/>
      </c>
      <c r="AB44" s="243">
        <f>IF(AB43="","",VLOOKUP(AB43,'【記載例】シフト記号表（勤務時間帯）'!$C$6:$K$35,9,FALSE))</f>
        <v>8</v>
      </c>
      <c r="AC44" s="243">
        <f>IF(AC43="","",VLOOKUP(AC43,'【記載例】シフト記号表（勤務時間帯）'!$C$6:$K$35,9,FALSE))</f>
        <v>8</v>
      </c>
      <c r="AD44" s="243">
        <f>IF(AD43="","",VLOOKUP(AD43,'【記載例】シフト記号表（勤務時間帯）'!$C$6:$K$35,9,FALSE))</f>
        <v>8</v>
      </c>
      <c r="AE44" s="243" t="str">
        <f>IF(AE43="","",VLOOKUP(AE43,'【記載例】シフト記号表（勤務時間帯）'!$C$6:$K$35,9,FALSE))</f>
        <v/>
      </c>
      <c r="AF44" s="244">
        <f>IF(AF43="","",VLOOKUP(AF43,'【記載例】シフト記号表（勤務時間帯）'!$C$6:$K$35,9,FALSE))</f>
        <v>8</v>
      </c>
      <c r="AG44" s="242">
        <f>IF(AG43="","",VLOOKUP(AG43,'【記載例】シフト記号表（勤務時間帯）'!$C$6:$K$35,9,FALSE))</f>
        <v>8</v>
      </c>
      <c r="AH44" s="243" t="str">
        <f>IF(AH43="","",VLOOKUP(AH43,'【記載例】シフト記号表（勤務時間帯）'!$C$6:$K$35,9,FALSE))</f>
        <v/>
      </c>
      <c r="AI44" s="243">
        <f>IF(AI43="","",VLOOKUP(AI43,'【記載例】シフト記号表（勤務時間帯）'!$C$6:$K$35,9,FALSE))</f>
        <v>8</v>
      </c>
      <c r="AJ44" s="243">
        <f>IF(AJ43="","",VLOOKUP(AJ43,'【記載例】シフト記号表（勤務時間帯）'!$C$6:$K$35,9,FALSE))</f>
        <v>8</v>
      </c>
      <c r="AK44" s="243">
        <f>IF(AK43="","",VLOOKUP(AK43,'【記載例】シフト記号表（勤務時間帯）'!$C$6:$K$35,9,FALSE))</f>
        <v>8</v>
      </c>
      <c r="AL44" s="243" t="str">
        <f>IF(AL43="","",VLOOKUP(AL43,'【記載例】シフト記号表（勤務時間帯）'!$C$6:$K$35,9,FALSE))</f>
        <v/>
      </c>
      <c r="AM44" s="244">
        <f>IF(AM43="","",VLOOKUP(AM43,'【記載例】シフト記号表（勤務時間帯）'!$C$6:$K$35,9,FALSE))</f>
        <v>8</v>
      </c>
      <c r="AN44" s="242">
        <f>IF(AN43="","",VLOOKUP(AN43,'【記載例】シフト記号表（勤務時間帯）'!$C$6:$K$35,9,FALSE))</f>
        <v>8</v>
      </c>
      <c r="AO44" s="243" t="str">
        <f>IF(AO43="","",VLOOKUP(AO43,'【記載例】シフト記号表（勤務時間帯）'!$C$6:$K$35,9,FALSE))</f>
        <v/>
      </c>
      <c r="AP44" s="243">
        <f>IF(AP43="","",VLOOKUP(AP43,'【記載例】シフト記号表（勤務時間帯）'!$C$6:$K$35,9,FALSE))</f>
        <v>8</v>
      </c>
      <c r="AQ44" s="243">
        <f>IF(AQ43="","",VLOOKUP(AQ43,'【記載例】シフト記号表（勤務時間帯）'!$C$6:$K$35,9,FALSE))</f>
        <v>8</v>
      </c>
      <c r="AR44" s="243">
        <f>IF(AR43="","",VLOOKUP(AR43,'【記載例】シフト記号表（勤務時間帯）'!$C$6:$K$35,9,FALSE))</f>
        <v>8</v>
      </c>
      <c r="AS44" s="243" t="str">
        <f>IF(AS43="","",VLOOKUP(AS43,'【記載例】シフト記号表（勤務時間帯）'!$C$6:$K$35,9,FALSE))</f>
        <v/>
      </c>
      <c r="AT44" s="244">
        <f>IF(AT43="","",VLOOKUP(AT43,'【記載例】シフト記号表（勤務時間帯）'!$C$6:$K$35,9,FALSE))</f>
        <v>8</v>
      </c>
      <c r="AU44" s="242" t="str">
        <f>IF(AU43="","",VLOOKUP(AU43,'【記載例】シフト記号表（勤務時間帯）'!$C$6:$K$35,9,FALSE))</f>
        <v/>
      </c>
      <c r="AV44" s="243" t="str">
        <f>IF(AV43="","",VLOOKUP(AV43,'【記載例】シフト記号表（勤務時間帯）'!$C$6:$K$35,9,FALSE))</f>
        <v/>
      </c>
      <c r="AW44" s="243" t="str">
        <f>IF(AW43="","",VLOOKUP(AW43,'【記載例】シフト記号表（勤務時間帯）'!$C$6:$K$35,9,FALSE))</f>
        <v/>
      </c>
      <c r="AX44" s="529">
        <f>IF($BB$3="４週",SUM(S44:AT44),IF($BB$3="暦月",SUM(S44:AW44),""))</f>
        <v>160</v>
      </c>
      <c r="AY44" s="530"/>
      <c r="AZ44" s="531">
        <f>IF($BB$3="４週",AX44/4,IF($BB$3="暦月",【記載例】通所型サービス!AX44/(【記載例】通所型サービス!$BB$8/7),""))</f>
        <v>40</v>
      </c>
      <c r="BA44" s="532"/>
      <c r="BB44" s="520"/>
      <c r="BC44" s="521"/>
      <c r="BD44" s="521"/>
      <c r="BE44" s="521"/>
      <c r="BF44" s="522"/>
    </row>
    <row r="45" spans="2:58" ht="20.25" customHeight="1">
      <c r="B45" s="650"/>
      <c r="C45" s="546"/>
      <c r="D45" s="547"/>
      <c r="E45" s="548"/>
      <c r="F45" s="241" t="str">
        <f>C43</f>
        <v>介護職員</v>
      </c>
      <c r="G45" s="550"/>
      <c r="H45" s="474"/>
      <c r="I45" s="475"/>
      <c r="J45" s="475"/>
      <c r="K45" s="476"/>
      <c r="L45" s="555"/>
      <c r="M45" s="556"/>
      <c r="N45" s="556"/>
      <c r="O45" s="557"/>
      <c r="P45" s="533" t="s">
        <v>139</v>
      </c>
      <c r="Q45" s="534"/>
      <c r="R45" s="535"/>
      <c r="S45" s="246">
        <f>IF(S43="","",VLOOKUP(S43,'【記載例】シフト記号表（勤務時間帯）'!$C$6:$U$35,19,FALSE))</f>
        <v>7</v>
      </c>
      <c r="T45" s="247" t="str">
        <f>IF(T43="","",VLOOKUP(T43,'【記載例】シフト記号表（勤務時間帯）'!$C$6:$U$35,19,FALSE))</f>
        <v/>
      </c>
      <c r="U45" s="247">
        <f>IF(U43="","",VLOOKUP(U43,'【記載例】シフト記号表（勤務時間帯）'!$C$6:$U$35,19,FALSE))</f>
        <v>7</v>
      </c>
      <c r="V45" s="247">
        <f>IF(V43="","",VLOOKUP(V43,'【記載例】シフト記号表（勤務時間帯）'!$C$6:$U$35,19,FALSE))</f>
        <v>7</v>
      </c>
      <c r="W45" s="247">
        <f>IF(W43="","",VLOOKUP(W43,'【記載例】シフト記号表（勤務時間帯）'!$C$6:$U$35,19,FALSE))</f>
        <v>7</v>
      </c>
      <c r="X45" s="247" t="str">
        <f>IF(X43="","",VLOOKUP(X43,'【記載例】シフト記号表（勤務時間帯）'!$C$6:$U$35,19,FALSE))</f>
        <v/>
      </c>
      <c r="Y45" s="248">
        <f>IF(Y43="","",VLOOKUP(Y43,'【記載例】シフト記号表（勤務時間帯）'!$C$6:$U$35,19,FALSE))</f>
        <v>7</v>
      </c>
      <c r="Z45" s="246">
        <f>IF(Z43="","",VLOOKUP(Z43,'【記載例】シフト記号表（勤務時間帯）'!$C$6:$U$35,19,FALSE))</f>
        <v>7</v>
      </c>
      <c r="AA45" s="247" t="str">
        <f>IF(AA43="","",VLOOKUP(AA43,'【記載例】シフト記号表（勤務時間帯）'!$C$6:$U$35,19,FALSE))</f>
        <v/>
      </c>
      <c r="AB45" s="247">
        <f>IF(AB43="","",VLOOKUP(AB43,'【記載例】シフト記号表（勤務時間帯）'!$C$6:$U$35,19,FALSE))</f>
        <v>7</v>
      </c>
      <c r="AC45" s="247">
        <f>IF(AC43="","",VLOOKUP(AC43,'【記載例】シフト記号表（勤務時間帯）'!$C$6:$U$35,19,FALSE))</f>
        <v>7</v>
      </c>
      <c r="AD45" s="247">
        <f>IF(AD43="","",VLOOKUP(AD43,'【記載例】シフト記号表（勤務時間帯）'!$C$6:$U$35,19,FALSE))</f>
        <v>7</v>
      </c>
      <c r="AE45" s="247" t="str">
        <f>IF(AE43="","",VLOOKUP(AE43,'【記載例】シフト記号表（勤務時間帯）'!$C$6:$U$35,19,FALSE))</f>
        <v/>
      </c>
      <c r="AF45" s="248">
        <f>IF(AF43="","",VLOOKUP(AF43,'【記載例】シフト記号表（勤務時間帯）'!$C$6:$U$35,19,FALSE))</f>
        <v>7</v>
      </c>
      <c r="AG45" s="246">
        <f>IF(AG43="","",VLOOKUP(AG43,'【記載例】シフト記号表（勤務時間帯）'!$C$6:$U$35,19,FALSE))</f>
        <v>7</v>
      </c>
      <c r="AH45" s="247" t="str">
        <f>IF(AH43="","",VLOOKUP(AH43,'【記載例】シフト記号表（勤務時間帯）'!$C$6:$U$35,19,FALSE))</f>
        <v/>
      </c>
      <c r="AI45" s="247">
        <f>IF(AI43="","",VLOOKUP(AI43,'【記載例】シフト記号表（勤務時間帯）'!$C$6:$U$35,19,FALSE))</f>
        <v>7</v>
      </c>
      <c r="AJ45" s="247">
        <f>IF(AJ43="","",VLOOKUP(AJ43,'【記載例】シフト記号表（勤務時間帯）'!$C$6:$U$35,19,FALSE))</f>
        <v>7</v>
      </c>
      <c r="AK45" s="247">
        <f>IF(AK43="","",VLOOKUP(AK43,'【記載例】シフト記号表（勤務時間帯）'!$C$6:$U$35,19,FALSE))</f>
        <v>7</v>
      </c>
      <c r="AL45" s="247" t="str">
        <f>IF(AL43="","",VLOOKUP(AL43,'【記載例】シフト記号表（勤務時間帯）'!$C$6:$U$35,19,FALSE))</f>
        <v/>
      </c>
      <c r="AM45" s="248">
        <f>IF(AM43="","",VLOOKUP(AM43,'【記載例】シフト記号表（勤務時間帯）'!$C$6:$U$35,19,FALSE))</f>
        <v>7</v>
      </c>
      <c r="AN45" s="246">
        <f>IF(AN43="","",VLOOKUP(AN43,'【記載例】シフト記号表（勤務時間帯）'!$C$6:$U$35,19,FALSE))</f>
        <v>7</v>
      </c>
      <c r="AO45" s="247" t="str">
        <f>IF(AO43="","",VLOOKUP(AO43,'【記載例】シフト記号表（勤務時間帯）'!$C$6:$U$35,19,FALSE))</f>
        <v/>
      </c>
      <c r="AP45" s="247">
        <f>IF(AP43="","",VLOOKUP(AP43,'【記載例】シフト記号表（勤務時間帯）'!$C$6:$U$35,19,FALSE))</f>
        <v>7</v>
      </c>
      <c r="AQ45" s="247">
        <f>IF(AQ43="","",VLOOKUP(AQ43,'【記載例】シフト記号表（勤務時間帯）'!$C$6:$U$35,19,FALSE))</f>
        <v>7</v>
      </c>
      <c r="AR45" s="247">
        <f>IF(AR43="","",VLOOKUP(AR43,'【記載例】シフト記号表（勤務時間帯）'!$C$6:$U$35,19,FALSE))</f>
        <v>7</v>
      </c>
      <c r="AS45" s="247" t="str">
        <f>IF(AS43="","",VLOOKUP(AS43,'【記載例】シフト記号表（勤務時間帯）'!$C$6:$U$35,19,FALSE))</f>
        <v/>
      </c>
      <c r="AT45" s="248">
        <f>IF(AT43="","",VLOOKUP(AT43,'【記載例】シフト記号表（勤務時間帯）'!$C$6:$U$35,19,FALSE))</f>
        <v>7</v>
      </c>
      <c r="AU45" s="246" t="str">
        <f>IF(AU43="","",VLOOKUP(AU43,'【記載例】シフト記号表（勤務時間帯）'!$C$6:$U$35,19,FALSE))</f>
        <v/>
      </c>
      <c r="AV45" s="247" t="str">
        <f>IF(AV43="","",VLOOKUP(AV43,'【記載例】シフト記号表（勤務時間帯）'!$C$6:$U$35,19,FALSE))</f>
        <v/>
      </c>
      <c r="AW45" s="247" t="str">
        <f>IF(AW43="","",VLOOKUP(AW43,'【記載例】シフト記号表（勤務時間帯）'!$C$6:$U$35,19,FALSE))</f>
        <v/>
      </c>
      <c r="AX45" s="536">
        <f>IF($BB$3="４週",SUM(S45:AT45),IF($BB$3="暦月",SUM(S45:AW45),""))</f>
        <v>140</v>
      </c>
      <c r="AY45" s="537"/>
      <c r="AZ45" s="538">
        <f>IF($BB$3="４週",AX45/4,IF($BB$3="暦月",【記載例】通所型サービス!AX45/(【記載例】通所型サービス!$BB$8/7),""))</f>
        <v>35</v>
      </c>
      <c r="BA45" s="539"/>
      <c r="BB45" s="523"/>
      <c r="BC45" s="524"/>
      <c r="BD45" s="524"/>
      <c r="BE45" s="524"/>
      <c r="BF45" s="525"/>
    </row>
    <row r="46" spans="2:58" ht="20.25" customHeight="1">
      <c r="B46" s="650">
        <f>B43+1</f>
        <v>9</v>
      </c>
      <c r="C46" s="540" t="s">
        <v>148</v>
      </c>
      <c r="D46" s="541"/>
      <c r="E46" s="542"/>
      <c r="F46" s="249"/>
      <c r="G46" s="549" t="s">
        <v>330</v>
      </c>
      <c r="H46" s="551" t="s">
        <v>331</v>
      </c>
      <c r="I46" s="475"/>
      <c r="J46" s="475"/>
      <c r="K46" s="476"/>
      <c r="L46" s="552" t="s">
        <v>332</v>
      </c>
      <c r="M46" s="553"/>
      <c r="N46" s="553"/>
      <c r="O46" s="554"/>
      <c r="P46" s="558" t="s">
        <v>137</v>
      </c>
      <c r="Q46" s="559"/>
      <c r="R46" s="560"/>
      <c r="S46" s="238" t="s">
        <v>207</v>
      </c>
      <c r="T46" s="239" t="s">
        <v>207</v>
      </c>
      <c r="U46" s="239"/>
      <c r="V46" s="239" t="s">
        <v>207</v>
      </c>
      <c r="W46" s="239" t="s">
        <v>207</v>
      </c>
      <c r="X46" s="239" t="s">
        <v>207</v>
      </c>
      <c r="Y46" s="240"/>
      <c r="Z46" s="238" t="s">
        <v>207</v>
      </c>
      <c r="AA46" s="239" t="s">
        <v>207</v>
      </c>
      <c r="AB46" s="239"/>
      <c r="AC46" s="239" t="s">
        <v>207</v>
      </c>
      <c r="AD46" s="239" t="s">
        <v>207</v>
      </c>
      <c r="AE46" s="239" t="s">
        <v>207</v>
      </c>
      <c r="AF46" s="240"/>
      <c r="AG46" s="238" t="s">
        <v>207</v>
      </c>
      <c r="AH46" s="239" t="s">
        <v>207</v>
      </c>
      <c r="AI46" s="239"/>
      <c r="AJ46" s="239" t="s">
        <v>207</v>
      </c>
      <c r="AK46" s="239" t="s">
        <v>207</v>
      </c>
      <c r="AL46" s="239" t="s">
        <v>207</v>
      </c>
      <c r="AM46" s="240"/>
      <c r="AN46" s="238" t="s">
        <v>207</v>
      </c>
      <c r="AO46" s="239" t="s">
        <v>207</v>
      </c>
      <c r="AP46" s="239"/>
      <c r="AQ46" s="239" t="s">
        <v>207</v>
      </c>
      <c r="AR46" s="239" t="s">
        <v>207</v>
      </c>
      <c r="AS46" s="239" t="s">
        <v>207</v>
      </c>
      <c r="AT46" s="240"/>
      <c r="AU46" s="238"/>
      <c r="AV46" s="239"/>
      <c r="AW46" s="239"/>
      <c r="AX46" s="561"/>
      <c r="AY46" s="562"/>
      <c r="AZ46" s="563"/>
      <c r="BA46" s="564"/>
      <c r="BB46" s="565"/>
      <c r="BC46" s="566"/>
      <c r="BD46" s="566"/>
      <c r="BE46" s="566"/>
      <c r="BF46" s="567"/>
    </row>
    <row r="47" spans="2:58" ht="20.25" customHeight="1">
      <c r="B47" s="650"/>
      <c r="C47" s="543"/>
      <c r="D47" s="544"/>
      <c r="E47" s="545"/>
      <c r="F47" s="241"/>
      <c r="G47" s="470"/>
      <c r="H47" s="474"/>
      <c r="I47" s="475"/>
      <c r="J47" s="475"/>
      <c r="K47" s="476"/>
      <c r="L47" s="480"/>
      <c r="M47" s="481"/>
      <c r="N47" s="481"/>
      <c r="O47" s="482"/>
      <c r="P47" s="526" t="s">
        <v>138</v>
      </c>
      <c r="Q47" s="527"/>
      <c r="R47" s="528"/>
      <c r="S47" s="242">
        <f>IF(S46="","",VLOOKUP(S46,'【記載例】シフト記号表（勤務時間帯）'!$C$6:$K$35,9,FALSE))</f>
        <v>8</v>
      </c>
      <c r="T47" s="243">
        <f>IF(T46="","",VLOOKUP(T46,'【記載例】シフト記号表（勤務時間帯）'!$C$6:$K$35,9,FALSE))</f>
        <v>8</v>
      </c>
      <c r="U47" s="243" t="str">
        <f>IF(U46="","",VLOOKUP(U46,'【記載例】シフト記号表（勤務時間帯）'!$C$6:$K$35,9,FALSE))</f>
        <v/>
      </c>
      <c r="V47" s="243">
        <f>IF(V46="","",VLOOKUP(V46,'【記載例】シフト記号表（勤務時間帯）'!$C$6:$K$35,9,FALSE))</f>
        <v>8</v>
      </c>
      <c r="W47" s="243">
        <f>IF(W46="","",VLOOKUP(W46,'【記載例】シフト記号表（勤務時間帯）'!$C$6:$K$35,9,FALSE))</f>
        <v>8</v>
      </c>
      <c r="X47" s="243">
        <f>IF(X46="","",VLOOKUP(X46,'【記載例】シフト記号表（勤務時間帯）'!$C$6:$K$35,9,FALSE))</f>
        <v>8</v>
      </c>
      <c r="Y47" s="244" t="str">
        <f>IF(Y46="","",VLOOKUP(Y46,'【記載例】シフト記号表（勤務時間帯）'!$C$6:$K$35,9,FALSE))</f>
        <v/>
      </c>
      <c r="Z47" s="242">
        <f>IF(Z46="","",VLOOKUP(Z46,'【記載例】シフト記号表（勤務時間帯）'!$C$6:$K$35,9,FALSE))</f>
        <v>8</v>
      </c>
      <c r="AA47" s="243">
        <f>IF(AA46="","",VLOOKUP(AA46,'【記載例】シフト記号表（勤務時間帯）'!$C$6:$K$35,9,FALSE))</f>
        <v>8</v>
      </c>
      <c r="AB47" s="243" t="str">
        <f>IF(AB46="","",VLOOKUP(AB46,'【記載例】シフト記号表（勤務時間帯）'!$C$6:$K$35,9,FALSE))</f>
        <v/>
      </c>
      <c r="AC47" s="243">
        <f>IF(AC46="","",VLOOKUP(AC46,'【記載例】シフト記号表（勤務時間帯）'!$C$6:$K$35,9,FALSE))</f>
        <v>8</v>
      </c>
      <c r="AD47" s="243">
        <f>IF(AD46="","",VLOOKUP(AD46,'【記載例】シフト記号表（勤務時間帯）'!$C$6:$K$35,9,FALSE))</f>
        <v>8</v>
      </c>
      <c r="AE47" s="243">
        <f>IF(AE46="","",VLOOKUP(AE46,'【記載例】シフト記号表（勤務時間帯）'!$C$6:$K$35,9,FALSE))</f>
        <v>8</v>
      </c>
      <c r="AF47" s="244" t="str">
        <f>IF(AF46="","",VLOOKUP(AF46,'【記載例】シフト記号表（勤務時間帯）'!$C$6:$K$35,9,FALSE))</f>
        <v/>
      </c>
      <c r="AG47" s="242">
        <f>IF(AG46="","",VLOOKUP(AG46,'【記載例】シフト記号表（勤務時間帯）'!$C$6:$K$35,9,FALSE))</f>
        <v>8</v>
      </c>
      <c r="AH47" s="243">
        <f>IF(AH46="","",VLOOKUP(AH46,'【記載例】シフト記号表（勤務時間帯）'!$C$6:$K$35,9,FALSE))</f>
        <v>8</v>
      </c>
      <c r="AI47" s="243" t="str">
        <f>IF(AI46="","",VLOOKUP(AI46,'【記載例】シフト記号表（勤務時間帯）'!$C$6:$K$35,9,FALSE))</f>
        <v/>
      </c>
      <c r="AJ47" s="243">
        <f>IF(AJ46="","",VLOOKUP(AJ46,'【記載例】シフト記号表（勤務時間帯）'!$C$6:$K$35,9,FALSE))</f>
        <v>8</v>
      </c>
      <c r="AK47" s="243">
        <f>IF(AK46="","",VLOOKUP(AK46,'【記載例】シフト記号表（勤務時間帯）'!$C$6:$K$35,9,FALSE))</f>
        <v>8</v>
      </c>
      <c r="AL47" s="243">
        <f>IF(AL46="","",VLOOKUP(AL46,'【記載例】シフト記号表（勤務時間帯）'!$C$6:$K$35,9,FALSE))</f>
        <v>8</v>
      </c>
      <c r="AM47" s="244" t="str">
        <f>IF(AM46="","",VLOOKUP(AM46,'【記載例】シフト記号表（勤務時間帯）'!$C$6:$K$35,9,FALSE))</f>
        <v/>
      </c>
      <c r="AN47" s="242">
        <f>IF(AN46="","",VLOOKUP(AN46,'【記載例】シフト記号表（勤務時間帯）'!$C$6:$K$35,9,FALSE))</f>
        <v>8</v>
      </c>
      <c r="AO47" s="243">
        <f>IF(AO46="","",VLOOKUP(AO46,'【記載例】シフト記号表（勤務時間帯）'!$C$6:$K$35,9,FALSE))</f>
        <v>8</v>
      </c>
      <c r="AP47" s="243" t="str">
        <f>IF(AP46="","",VLOOKUP(AP46,'【記載例】シフト記号表（勤務時間帯）'!$C$6:$K$35,9,FALSE))</f>
        <v/>
      </c>
      <c r="AQ47" s="243">
        <f>IF(AQ46="","",VLOOKUP(AQ46,'【記載例】シフト記号表（勤務時間帯）'!$C$6:$K$35,9,FALSE))</f>
        <v>8</v>
      </c>
      <c r="AR47" s="243">
        <f>IF(AR46="","",VLOOKUP(AR46,'【記載例】シフト記号表（勤務時間帯）'!$C$6:$K$35,9,FALSE))</f>
        <v>8</v>
      </c>
      <c r="AS47" s="243">
        <f>IF(AS46="","",VLOOKUP(AS46,'【記載例】シフト記号表（勤務時間帯）'!$C$6:$K$35,9,FALSE))</f>
        <v>8</v>
      </c>
      <c r="AT47" s="244" t="str">
        <f>IF(AT46="","",VLOOKUP(AT46,'【記載例】シフト記号表（勤務時間帯）'!$C$6:$K$35,9,FALSE))</f>
        <v/>
      </c>
      <c r="AU47" s="242" t="str">
        <f>IF(AU46="","",VLOOKUP(AU46,'【記載例】シフト記号表（勤務時間帯）'!$C$6:$K$35,9,FALSE))</f>
        <v/>
      </c>
      <c r="AV47" s="243" t="str">
        <f>IF(AV46="","",VLOOKUP(AV46,'【記載例】シフト記号表（勤務時間帯）'!$C$6:$K$35,9,FALSE))</f>
        <v/>
      </c>
      <c r="AW47" s="243" t="str">
        <f>IF(AW46="","",VLOOKUP(AW46,'【記載例】シフト記号表（勤務時間帯）'!$C$6:$K$35,9,FALSE))</f>
        <v/>
      </c>
      <c r="AX47" s="529">
        <f>IF($BB$3="４週",SUM(S47:AT47),IF($BB$3="暦月",SUM(S47:AW47),""))</f>
        <v>160</v>
      </c>
      <c r="AY47" s="530"/>
      <c r="AZ47" s="531">
        <f>IF($BB$3="４週",AX47/4,IF($BB$3="暦月",【記載例】通所型サービス!AX47/(【記載例】通所型サービス!$BB$8/7),""))</f>
        <v>40</v>
      </c>
      <c r="BA47" s="532"/>
      <c r="BB47" s="520"/>
      <c r="BC47" s="521"/>
      <c r="BD47" s="521"/>
      <c r="BE47" s="521"/>
      <c r="BF47" s="522"/>
    </row>
    <row r="48" spans="2:58" ht="20.25" customHeight="1">
      <c r="B48" s="650"/>
      <c r="C48" s="546"/>
      <c r="D48" s="547"/>
      <c r="E48" s="548"/>
      <c r="F48" s="241" t="str">
        <f>C46</f>
        <v>介護職員</v>
      </c>
      <c r="G48" s="550"/>
      <c r="H48" s="474"/>
      <c r="I48" s="475"/>
      <c r="J48" s="475"/>
      <c r="K48" s="476"/>
      <c r="L48" s="555"/>
      <c r="M48" s="556"/>
      <c r="N48" s="556"/>
      <c r="O48" s="557"/>
      <c r="P48" s="533" t="s">
        <v>139</v>
      </c>
      <c r="Q48" s="534"/>
      <c r="R48" s="535"/>
      <c r="S48" s="246">
        <f>IF(S46="","",VLOOKUP(S46,'【記載例】シフト記号表（勤務時間帯）'!$C$6:$U$35,19,FALSE))</f>
        <v>7</v>
      </c>
      <c r="T48" s="247">
        <f>IF(T46="","",VLOOKUP(T46,'【記載例】シフト記号表（勤務時間帯）'!$C$6:$U$35,19,FALSE))</f>
        <v>7</v>
      </c>
      <c r="U48" s="247" t="str">
        <f>IF(U46="","",VLOOKUP(U46,'【記載例】シフト記号表（勤務時間帯）'!$C$6:$U$35,19,FALSE))</f>
        <v/>
      </c>
      <c r="V48" s="247">
        <f>IF(V46="","",VLOOKUP(V46,'【記載例】シフト記号表（勤務時間帯）'!$C$6:$U$35,19,FALSE))</f>
        <v>7</v>
      </c>
      <c r="W48" s="247">
        <f>IF(W46="","",VLOOKUP(W46,'【記載例】シフト記号表（勤務時間帯）'!$C$6:$U$35,19,FALSE))</f>
        <v>7</v>
      </c>
      <c r="X48" s="247">
        <f>IF(X46="","",VLOOKUP(X46,'【記載例】シフト記号表（勤務時間帯）'!$C$6:$U$35,19,FALSE))</f>
        <v>7</v>
      </c>
      <c r="Y48" s="248" t="str">
        <f>IF(Y46="","",VLOOKUP(Y46,'【記載例】シフト記号表（勤務時間帯）'!$C$6:$U$35,19,FALSE))</f>
        <v/>
      </c>
      <c r="Z48" s="246">
        <f>IF(Z46="","",VLOOKUP(Z46,'【記載例】シフト記号表（勤務時間帯）'!$C$6:$U$35,19,FALSE))</f>
        <v>7</v>
      </c>
      <c r="AA48" s="247">
        <f>IF(AA46="","",VLOOKUP(AA46,'【記載例】シフト記号表（勤務時間帯）'!$C$6:$U$35,19,FALSE))</f>
        <v>7</v>
      </c>
      <c r="AB48" s="247" t="str">
        <f>IF(AB46="","",VLOOKUP(AB46,'【記載例】シフト記号表（勤務時間帯）'!$C$6:$U$35,19,FALSE))</f>
        <v/>
      </c>
      <c r="AC48" s="247">
        <f>IF(AC46="","",VLOOKUP(AC46,'【記載例】シフト記号表（勤務時間帯）'!$C$6:$U$35,19,FALSE))</f>
        <v>7</v>
      </c>
      <c r="AD48" s="247">
        <f>IF(AD46="","",VLOOKUP(AD46,'【記載例】シフト記号表（勤務時間帯）'!$C$6:$U$35,19,FALSE))</f>
        <v>7</v>
      </c>
      <c r="AE48" s="247">
        <f>IF(AE46="","",VLOOKUP(AE46,'【記載例】シフト記号表（勤務時間帯）'!$C$6:$U$35,19,FALSE))</f>
        <v>7</v>
      </c>
      <c r="AF48" s="248" t="str">
        <f>IF(AF46="","",VLOOKUP(AF46,'【記載例】シフト記号表（勤務時間帯）'!$C$6:$U$35,19,FALSE))</f>
        <v/>
      </c>
      <c r="AG48" s="246">
        <f>IF(AG46="","",VLOOKUP(AG46,'【記載例】シフト記号表（勤務時間帯）'!$C$6:$U$35,19,FALSE))</f>
        <v>7</v>
      </c>
      <c r="AH48" s="247">
        <f>IF(AH46="","",VLOOKUP(AH46,'【記載例】シフト記号表（勤務時間帯）'!$C$6:$U$35,19,FALSE))</f>
        <v>7</v>
      </c>
      <c r="AI48" s="247" t="str">
        <f>IF(AI46="","",VLOOKUP(AI46,'【記載例】シフト記号表（勤務時間帯）'!$C$6:$U$35,19,FALSE))</f>
        <v/>
      </c>
      <c r="AJ48" s="247">
        <f>IF(AJ46="","",VLOOKUP(AJ46,'【記載例】シフト記号表（勤務時間帯）'!$C$6:$U$35,19,FALSE))</f>
        <v>7</v>
      </c>
      <c r="AK48" s="247">
        <f>IF(AK46="","",VLOOKUP(AK46,'【記載例】シフト記号表（勤務時間帯）'!$C$6:$U$35,19,FALSE))</f>
        <v>7</v>
      </c>
      <c r="AL48" s="247">
        <f>IF(AL46="","",VLOOKUP(AL46,'【記載例】シフト記号表（勤務時間帯）'!$C$6:$U$35,19,FALSE))</f>
        <v>7</v>
      </c>
      <c r="AM48" s="248" t="str">
        <f>IF(AM46="","",VLOOKUP(AM46,'【記載例】シフト記号表（勤務時間帯）'!$C$6:$U$35,19,FALSE))</f>
        <v/>
      </c>
      <c r="AN48" s="246">
        <f>IF(AN46="","",VLOOKUP(AN46,'【記載例】シフト記号表（勤務時間帯）'!$C$6:$U$35,19,FALSE))</f>
        <v>7</v>
      </c>
      <c r="AO48" s="247">
        <f>IF(AO46="","",VLOOKUP(AO46,'【記載例】シフト記号表（勤務時間帯）'!$C$6:$U$35,19,FALSE))</f>
        <v>7</v>
      </c>
      <c r="AP48" s="247" t="str">
        <f>IF(AP46="","",VLOOKUP(AP46,'【記載例】シフト記号表（勤務時間帯）'!$C$6:$U$35,19,FALSE))</f>
        <v/>
      </c>
      <c r="AQ48" s="247">
        <f>IF(AQ46="","",VLOOKUP(AQ46,'【記載例】シフト記号表（勤務時間帯）'!$C$6:$U$35,19,FALSE))</f>
        <v>7</v>
      </c>
      <c r="AR48" s="247">
        <f>IF(AR46="","",VLOOKUP(AR46,'【記載例】シフト記号表（勤務時間帯）'!$C$6:$U$35,19,FALSE))</f>
        <v>7</v>
      </c>
      <c r="AS48" s="247">
        <f>IF(AS46="","",VLOOKUP(AS46,'【記載例】シフト記号表（勤務時間帯）'!$C$6:$U$35,19,FALSE))</f>
        <v>7</v>
      </c>
      <c r="AT48" s="248" t="str">
        <f>IF(AT46="","",VLOOKUP(AT46,'【記載例】シフト記号表（勤務時間帯）'!$C$6:$U$35,19,FALSE))</f>
        <v/>
      </c>
      <c r="AU48" s="246" t="str">
        <f>IF(AU46="","",VLOOKUP(AU46,'【記載例】シフト記号表（勤務時間帯）'!$C$6:$U$35,19,FALSE))</f>
        <v/>
      </c>
      <c r="AV48" s="247" t="str">
        <f>IF(AV46="","",VLOOKUP(AV46,'【記載例】シフト記号表（勤務時間帯）'!$C$6:$U$35,19,FALSE))</f>
        <v/>
      </c>
      <c r="AW48" s="247" t="str">
        <f>IF(AW46="","",VLOOKUP(AW46,'【記載例】シフト記号表（勤務時間帯）'!$C$6:$U$35,19,FALSE))</f>
        <v/>
      </c>
      <c r="AX48" s="536">
        <f>IF($BB$3="４週",SUM(S48:AT48),IF($BB$3="暦月",SUM(S48:AW48),""))</f>
        <v>140</v>
      </c>
      <c r="AY48" s="537"/>
      <c r="AZ48" s="538">
        <f>IF($BB$3="４週",AX48/4,IF($BB$3="暦月",【記載例】通所型サービス!AX48/(【記載例】通所型サービス!$BB$8/7),""))</f>
        <v>35</v>
      </c>
      <c r="BA48" s="539"/>
      <c r="BB48" s="523"/>
      <c r="BC48" s="524"/>
      <c r="BD48" s="524"/>
      <c r="BE48" s="524"/>
      <c r="BF48" s="525"/>
    </row>
    <row r="49" spans="2:58" ht="20.25" customHeight="1">
      <c r="B49" s="650">
        <f>B46+1</f>
        <v>10</v>
      </c>
      <c r="C49" s="540" t="s">
        <v>149</v>
      </c>
      <c r="D49" s="541"/>
      <c r="E49" s="542"/>
      <c r="F49" s="249"/>
      <c r="G49" s="549" t="s">
        <v>334</v>
      </c>
      <c r="H49" s="551" t="s">
        <v>301</v>
      </c>
      <c r="I49" s="475"/>
      <c r="J49" s="475"/>
      <c r="K49" s="476"/>
      <c r="L49" s="552" t="s">
        <v>332</v>
      </c>
      <c r="M49" s="553"/>
      <c r="N49" s="553"/>
      <c r="O49" s="554"/>
      <c r="P49" s="558" t="s">
        <v>137</v>
      </c>
      <c r="Q49" s="559"/>
      <c r="R49" s="560"/>
      <c r="S49" s="238" t="s">
        <v>233</v>
      </c>
      <c r="T49" s="239"/>
      <c r="U49" s="239" t="s">
        <v>233</v>
      </c>
      <c r="V49" s="239" t="s">
        <v>233</v>
      </c>
      <c r="W49" s="239"/>
      <c r="X49" s="239" t="s">
        <v>233</v>
      </c>
      <c r="Y49" s="240"/>
      <c r="Z49" s="238" t="s">
        <v>233</v>
      </c>
      <c r="AA49" s="239"/>
      <c r="AB49" s="239" t="s">
        <v>233</v>
      </c>
      <c r="AC49" s="239" t="s">
        <v>233</v>
      </c>
      <c r="AD49" s="239"/>
      <c r="AE49" s="239" t="s">
        <v>233</v>
      </c>
      <c r="AF49" s="240"/>
      <c r="AG49" s="238" t="s">
        <v>233</v>
      </c>
      <c r="AH49" s="239"/>
      <c r="AI49" s="239" t="s">
        <v>233</v>
      </c>
      <c r="AJ49" s="239" t="s">
        <v>233</v>
      </c>
      <c r="AK49" s="239"/>
      <c r="AL49" s="239" t="s">
        <v>233</v>
      </c>
      <c r="AM49" s="240"/>
      <c r="AN49" s="238" t="s">
        <v>233</v>
      </c>
      <c r="AO49" s="239"/>
      <c r="AP49" s="239" t="s">
        <v>233</v>
      </c>
      <c r="AQ49" s="239" t="s">
        <v>233</v>
      </c>
      <c r="AR49" s="239"/>
      <c r="AS49" s="239" t="s">
        <v>233</v>
      </c>
      <c r="AT49" s="240"/>
      <c r="AU49" s="238"/>
      <c r="AV49" s="239"/>
      <c r="AW49" s="239"/>
      <c r="AX49" s="561"/>
      <c r="AY49" s="562"/>
      <c r="AZ49" s="563"/>
      <c r="BA49" s="564"/>
      <c r="BB49" s="565" t="s">
        <v>339</v>
      </c>
      <c r="BC49" s="566"/>
      <c r="BD49" s="566"/>
      <c r="BE49" s="566"/>
      <c r="BF49" s="567"/>
    </row>
    <row r="50" spans="2:58" ht="20.25" customHeight="1">
      <c r="B50" s="650"/>
      <c r="C50" s="543"/>
      <c r="D50" s="544"/>
      <c r="E50" s="545"/>
      <c r="F50" s="241"/>
      <c r="G50" s="470"/>
      <c r="H50" s="474"/>
      <c r="I50" s="475"/>
      <c r="J50" s="475"/>
      <c r="K50" s="476"/>
      <c r="L50" s="480"/>
      <c r="M50" s="481"/>
      <c r="N50" s="481"/>
      <c r="O50" s="482"/>
      <c r="P50" s="526" t="s">
        <v>138</v>
      </c>
      <c r="Q50" s="527"/>
      <c r="R50" s="528"/>
      <c r="S50" s="242">
        <f>IF(S49="","",VLOOKUP(S49,'【記載例】シフト記号表（勤務時間帯）'!$C$6:$K$35,9,FALSE))</f>
        <v>4</v>
      </c>
      <c r="T50" s="243" t="str">
        <f>IF(T49="","",VLOOKUP(T49,'【記載例】シフト記号表（勤務時間帯）'!$C$6:$K$35,9,FALSE))</f>
        <v/>
      </c>
      <c r="U50" s="243">
        <f>IF(U49="","",VLOOKUP(U49,'【記載例】シフト記号表（勤務時間帯）'!$C$6:$K$35,9,FALSE))</f>
        <v>4</v>
      </c>
      <c r="V50" s="243">
        <f>IF(V49="","",VLOOKUP(V49,'【記載例】シフト記号表（勤務時間帯）'!$C$6:$K$35,9,FALSE))</f>
        <v>4</v>
      </c>
      <c r="W50" s="243" t="str">
        <f>IF(W49="","",VLOOKUP(W49,'【記載例】シフト記号表（勤務時間帯）'!$C$6:$K$35,9,FALSE))</f>
        <v/>
      </c>
      <c r="X50" s="243">
        <f>IF(X49="","",VLOOKUP(X49,'【記載例】シフト記号表（勤務時間帯）'!$C$6:$K$35,9,FALSE))</f>
        <v>4</v>
      </c>
      <c r="Y50" s="244" t="str">
        <f>IF(Y49="","",VLOOKUP(Y49,'【記載例】シフト記号表（勤務時間帯）'!$C$6:$K$35,9,FALSE))</f>
        <v/>
      </c>
      <c r="Z50" s="242">
        <f>IF(Z49="","",VLOOKUP(Z49,'【記載例】シフト記号表（勤務時間帯）'!$C$6:$K$35,9,FALSE))</f>
        <v>4</v>
      </c>
      <c r="AA50" s="243" t="str">
        <f>IF(AA49="","",VLOOKUP(AA49,'【記載例】シフト記号表（勤務時間帯）'!$C$6:$K$35,9,FALSE))</f>
        <v/>
      </c>
      <c r="AB50" s="243">
        <f>IF(AB49="","",VLOOKUP(AB49,'【記載例】シフト記号表（勤務時間帯）'!$C$6:$K$35,9,FALSE))</f>
        <v>4</v>
      </c>
      <c r="AC50" s="243">
        <f>IF(AC49="","",VLOOKUP(AC49,'【記載例】シフト記号表（勤務時間帯）'!$C$6:$K$35,9,FALSE))</f>
        <v>4</v>
      </c>
      <c r="AD50" s="243" t="str">
        <f>IF(AD49="","",VLOOKUP(AD49,'【記載例】シフト記号表（勤務時間帯）'!$C$6:$K$35,9,FALSE))</f>
        <v/>
      </c>
      <c r="AE50" s="243">
        <f>IF(AE49="","",VLOOKUP(AE49,'【記載例】シフト記号表（勤務時間帯）'!$C$6:$K$35,9,FALSE))</f>
        <v>4</v>
      </c>
      <c r="AF50" s="244" t="str">
        <f>IF(AF49="","",VLOOKUP(AF49,'【記載例】シフト記号表（勤務時間帯）'!$C$6:$K$35,9,FALSE))</f>
        <v/>
      </c>
      <c r="AG50" s="242">
        <f>IF(AG49="","",VLOOKUP(AG49,'【記載例】シフト記号表（勤務時間帯）'!$C$6:$K$35,9,FALSE))</f>
        <v>4</v>
      </c>
      <c r="AH50" s="243" t="str">
        <f>IF(AH49="","",VLOOKUP(AH49,'【記載例】シフト記号表（勤務時間帯）'!$C$6:$K$35,9,FALSE))</f>
        <v/>
      </c>
      <c r="AI50" s="243">
        <f>IF(AI49="","",VLOOKUP(AI49,'【記載例】シフト記号表（勤務時間帯）'!$C$6:$K$35,9,FALSE))</f>
        <v>4</v>
      </c>
      <c r="AJ50" s="243">
        <f>IF(AJ49="","",VLOOKUP(AJ49,'【記載例】シフト記号表（勤務時間帯）'!$C$6:$K$35,9,FALSE))</f>
        <v>4</v>
      </c>
      <c r="AK50" s="243" t="str">
        <f>IF(AK49="","",VLOOKUP(AK49,'【記載例】シフト記号表（勤務時間帯）'!$C$6:$K$35,9,FALSE))</f>
        <v/>
      </c>
      <c r="AL50" s="243">
        <f>IF(AL49="","",VLOOKUP(AL49,'【記載例】シフト記号表（勤務時間帯）'!$C$6:$K$35,9,FALSE))</f>
        <v>4</v>
      </c>
      <c r="AM50" s="244" t="str">
        <f>IF(AM49="","",VLOOKUP(AM49,'【記載例】シフト記号表（勤務時間帯）'!$C$6:$K$35,9,FALSE))</f>
        <v/>
      </c>
      <c r="AN50" s="242">
        <f>IF(AN49="","",VLOOKUP(AN49,'【記載例】シフト記号表（勤務時間帯）'!$C$6:$K$35,9,FALSE))</f>
        <v>4</v>
      </c>
      <c r="AO50" s="243" t="str">
        <f>IF(AO49="","",VLOOKUP(AO49,'【記載例】シフト記号表（勤務時間帯）'!$C$6:$K$35,9,FALSE))</f>
        <v/>
      </c>
      <c r="AP50" s="243">
        <f>IF(AP49="","",VLOOKUP(AP49,'【記載例】シフト記号表（勤務時間帯）'!$C$6:$K$35,9,FALSE))</f>
        <v>4</v>
      </c>
      <c r="AQ50" s="243">
        <f>IF(AQ49="","",VLOOKUP(AQ49,'【記載例】シフト記号表（勤務時間帯）'!$C$6:$K$35,9,FALSE))</f>
        <v>4</v>
      </c>
      <c r="AR50" s="243" t="str">
        <f>IF(AR49="","",VLOOKUP(AR49,'【記載例】シフト記号表（勤務時間帯）'!$C$6:$K$35,9,FALSE))</f>
        <v/>
      </c>
      <c r="AS50" s="243">
        <f>IF(AS49="","",VLOOKUP(AS49,'【記載例】シフト記号表（勤務時間帯）'!$C$6:$K$35,9,FALSE))</f>
        <v>4</v>
      </c>
      <c r="AT50" s="244" t="str">
        <f>IF(AT49="","",VLOOKUP(AT49,'【記載例】シフト記号表（勤務時間帯）'!$C$6:$K$35,9,FALSE))</f>
        <v/>
      </c>
      <c r="AU50" s="242" t="str">
        <f>IF(AU49="","",VLOOKUP(AU49,'【記載例】シフト記号表（勤務時間帯）'!$C$6:$K$35,9,FALSE))</f>
        <v/>
      </c>
      <c r="AV50" s="243" t="str">
        <f>IF(AV49="","",VLOOKUP(AV49,'【記載例】シフト記号表（勤務時間帯）'!$C$6:$K$35,9,FALSE))</f>
        <v/>
      </c>
      <c r="AW50" s="243" t="str">
        <f>IF(AW49="","",VLOOKUP(AW49,'【記載例】シフト記号表（勤務時間帯）'!$C$6:$K$35,9,FALSE))</f>
        <v/>
      </c>
      <c r="AX50" s="529">
        <f>IF($BB$3="４週",SUM(S50:AT50),IF($BB$3="暦月",SUM(S50:AW50),""))</f>
        <v>64</v>
      </c>
      <c r="AY50" s="530"/>
      <c r="AZ50" s="531">
        <f>IF($BB$3="４週",AX50/4,IF($BB$3="暦月",【記載例】通所型サービス!AX50/(【記載例】通所型サービス!$BB$8/7),""))</f>
        <v>16</v>
      </c>
      <c r="BA50" s="532"/>
      <c r="BB50" s="520"/>
      <c r="BC50" s="521"/>
      <c r="BD50" s="521"/>
      <c r="BE50" s="521"/>
      <c r="BF50" s="522"/>
    </row>
    <row r="51" spans="2:58" ht="20.25" customHeight="1">
      <c r="B51" s="650"/>
      <c r="C51" s="546"/>
      <c r="D51" s="547"/>
      <c r="E51" s="548"/>
      <c r="F51" s="241" t="str">
        <f>C49</f>
        <v>機能訓練指導員</v>
      </c>
      <c r="G51" s="550"/>
      <c r="H51" s="474"/>
      <c r="I51" s="475"/>
      <c r="J51" s="475"/>
      <c r="K51" s="476"/>
      <c r="L51" s="555"/>
      <c r="M51" s="556"/>
      <c r="N51" s="556"/>
      <c r="O51" s="557"/>
      <c r="P51" s="533" t="s">
        <v>139</v>
      </c>
      <c r="Q51" s="534"/>
      <c r="R51" s="535"/>
      <c r="S51" s="246">
        <f>IF(S49="","",VLOOKUP(S49,'【記載例】シフト記号表（勤務時間帯）'!$C$6:$U$35,19,FALSE))</f>
        <v>3</v>
      </c>
      <c r="T51" s="247" t="str">
        <f>IF(T49="","",VLOOKUP(T49,'【記載例】シフト記号表（勤務時間帯）'!$C$6:$U$35,19,FALSE))</f>
        <v/>
      </c>
      <c r="U51" s="247">
        <f>IF(U49="","",VLOOKUP(U49,'【記載例】シフト記号表（勤務時間帯）'!$C$6:$U$35,19,FALSE))</f>
        <v>3</v>
      </c>
      <c r="V51" s="247">
        <f>IF(V49="","",VLOOKUP(V49,'【記載例】シフト記号表（勤務時間帯）'!$C$6:$U$35,19,FALSE))</f>
        <v>3</v>
      </c>
      <c r="W51" s="247" t="str">
        <f>IF(W49="","",VLOOKUP(W49,'【記載例】シフト記号表（勤務時間帯）'!$C$6:$U$35,19,FALSE))</f>
        <v/>
      </c>
      <c r="X51" s="247">
        <f>IF(X49="","",VLOOKUP(X49,'【記載例】シフト記号表（勤務時間帯）'!$C$6:$U$35,19,FALSE))</f>
        <v>3</v>
      </c>
      <c r="Y51" s="248" t="str">
        <f>IF(Y49="","",VLOOKUP(Y49,'【記載例】シフト記号表（勤務時間帯）'!$C$6:$U$35,19,FALSE))</f>
        <v/>
      </c>
      <c r="Z51" s="246">
        <f>IF(Z49="","",VLOOKUP(Z49,'【記載例】シフト記号表（勤務時間帯）'!$C$6:$U$35,19,FALSE))</f>
        <v>3</v>
      </c>
      <c r="AA51" s="247" t="str">
        <f>IF(AA49="","",VLOOKUP(AA49,'【記載例】シフト記号表（勤務時間帯）'!$C$6:$U$35,19,FALSE))</f>
        <v/>
      </c>
      <c r="AB51" s="247">
        <f>IF(AB49="","",VLOOKUP(AB49,'【記載例】シフト記号表（勤務時間帯）'!$C$6:$U$35,19,FALSE))</f>
        <v>3</v>
      </c>
      <c r="AC51" s="247">
        <f>IF(AC49="","",VLOOKUP(AC49,'【記載例】シフト記号表（勤務時間帯）'!$C$6:$U$35,19,FALSE))</f>
        <v>3</v>
      </c>
      <c r="AD51" s="247" t="str">
        <f>IF(AD49="","",VLOOKUP(AD49,'【記載例】シフト記号表（勤務時間帯）'!$C$6:$U$35,19,FALSE))</f>
        <v/>
      </c>
      <c r="AE51" s="247">
        <f>IF(AE49="","",VLOOKUP(AE49,'【記載例】シフト記号表（勤務時間帯）'!$C$6:$U$35,19,FALSE))</f>
        <v>3</v>
      </c>
      <c r="AF51" s="248" t="str">
        <f>IF(AF49="","",VLOOKUP(AF49,'【記載例】シフト記号表（勤務時間帯）'!$C$6:$U$35,19,FALSE))</f>
        <v/>
      </c>
      <c r="AG51" s="246">
        <f>IF(AG49="","",VLOOKUP(AG49,'【記載例】シフト記号表（勤務時間帯）'!$C$6:$U$35,19,FALSE))</f>
        <v>3</v>
      </c>
      <c r="AH51" s="247" t="str">
        <f>IF(AH49="","",VLOOKUP(AH49,'【記載例】シフト記号表（勤務時間帯）'!$C$6:$U$35,19,FALSE))</f>
        <v/>
      </c>
      <c r="AI51" s="247">
        <f>IF(AI49="","",VLOOKUP(AI49,'【記載例】シフト記号表（勤務時間帯）'!$C$6:$U$35,19,FALSE))</f>
        <v>3</v>
      </c>
      <c r="AJ51" s="247">
        <f>IF(AJ49="","",VLOOKUP(AJ49,'【記載例】シフト記号表（勤務時間帯）'!$C$6:$U$35,19,FALSE))</f>
        <v>3</v>
      </c>
      <c r="AK51" s="247" t="str">
        <f>IF(AK49="","",VLOOKUP(AK49,'【記載例】シフト記号表（勤務時間帯）'!$C$6:$U$35,19,FALSE))</f>
        <v/>
      </c>
      <c r="AL51" s="247">
        <f>IF(AL49="","",VLOOKUP(AL49,'【記載例】シフト記号表（勤務時間帯）'!$C$6:$U$35,19,FALSE))</f>
        <v>3</v>
      </c>
      <c r="AM51" s="248" t="str">
        <f>IF(AM49="","",VLOOKUP(AM49,'【記載例】シフト記号表（勤務時間帯）'!$C$6:$U$35,19,FALSE))</f>
        <v/>
      </c>
      <c r="AN51" s="246">
        <f>IF(AN49="","",VLOOKUP(AN49,'【記載例】シフト記号表（勤務時間帯）'!$C$6:$U$35,19,FALSE))</f>
        <v>3</v>
      </c>
      <c r="AO51" s="247" t="str">
        <f>IF(AO49="","",VLOOKUP(AO49,'【記載例】シフト記号表（勤務時間帯）'!$C$6:$U$35,19,FALSE))</f>
        <v/>
      </c>
      <c r="AP51" s="247">
        <f>IF(AP49="","",VLOOKUP(AP49,'【記載例】シフト記号表（勤務時間帯）'!$C$6:$U$35,19,FALSE))</f>
        <v>3</v>
      </c>
      <c r="AQ51" s="247">
        <f>IF(AQ49="","",VLOOKUP(AQ49,'【記載例】シフト記号表（勤務時間帯）'!$C$6:$U$35,19,FALSE))</f>
        <v>3</v>
      </c>
      <c r="AR51" s="247" t="str">
        <f>IF(AR49="","",VLOOKUP(AR49,'【記載例】シフト記号表（勤務時間帯）'!$C$6:$U$35,19,FALSE))</f>
        <v/>
      </c>
      <c r="AS51" s="247">
        <f>IF(AS49="","",VLOOKUP(AS49,'【記載例】シフト記号表（勤務時間帯）'!$C$6:$U$35,19,FALSE))</f>
        <v>3</v>
      </c>
      <c r="AT51" s="248" t="str">
        <f>IF(AT49="","",VLOOKUP(AT49,'【記載例】シフト記号表（勤務時間帯）'!$C$6:$U$35,19,FALSE))</f>
        <v/>
      </c>
      <c r="AU51" s="246" t="str">
        <f>IF(AU49="","",VLOOKUP(AU49,'【記載例】シフト記号表（勤務時間帯）'!$C$6:$U$35,19,FALSE))</f>
        <v/>
      </c>
      <c r="AV51" s="247" t="str">
        <f>IF(AV49="","",VLOOKUP(AV49,'【記載例】シフト記号表（勤務時間帯）'!$C$6:$U$35,19,FALSE))</f>
        <v/>
      </c>
      <c r="AW51" s="247" t="str">
        <f>IF(AW49="","",VLOOKUP(AW49,'【記載例】シフト記号表（勤務時間帯）'!$C$6:$U$35,19,FALSE))</f>
        <v/>
      </c>
      <c r="AX51" s="536">
        <f>IF($BB$3="４週",SUM(S51:AT51),IF($BB$3="暦月",SUM(S51:AW51),""))</f>
        <v>48</v>
      </c>
      <c r="AY51" s="537"/>
      <c r="AZ51" s="538">
        <f>IF($BB$3="４週",AX51/4,IF($BB$3="暦月",【記載例】通所型サービス!AX51/(【記載例】通所型サービス!$BB$8/7),""))</f>
        <v>12</v>
      </c>
      <c r="BA51" s="539"/>
      <c r="BB51" s="523"/>
      <c r="BC51" s="524"/>
      <c r="BD51" s="524"/>
      <c r="BE51" s="524"/>
      <c r="BF51" s="525"/>
    </row>
    <row r="52" spans="2:58" ht="20.25" customHeight="1">
      <c r="B52" s="650">
        <f>B49+1</f>
        <v>11</v>
      </c>
      <c r="C52" s="540" t="s">
        <v>149</v>
      </c>
      <c r="D52" s="541"/>
      <c r="E52" s="542"/>
      <c r="F52" s="249"/>
      <c r="G52" s="549" t="s">
        <v>337</v>
      </c>
      <c r="H52" s="551" t="s">
        <v>301</v>
      </c>
      <c r="I52" s="475"/>
      <c r="J52" s="475"/>
      <c r="K52" s="476"/>
      <c r="L52" s="552" t="s">
        <v>332</v>
      </c>
      <c r="M52" s="553"/>
      <c r="N52" s="553"/>
      <c r="O52" s="554"/>
      <c r="P52" s="558" t="s">
        <v>137</v>
      </c>
      <c r="Q52" s="559"/>
      <c r="R52" s="560"/>
      <c r="S52" s="238"/>
      <c r="T52" s="239" t="s">
        <v>233</v>
      </c>
      <c r="U52" s="239"/>
      <c r="V52" s="239"/>
      <c r="W52" s="239" t="s">
        <v>233</v>
      </c>
      <c r="X52" s="239"/>
      <c r="Y52" s="240" t="s">
        <v>233</v>
      </c>
      <c r="Z52" s="238"/>
      <c r="AA52" s="239" t="s">
        <v>233</v>
      </c>
      <c r="AB52" s="239"/>
      <c r="AC52" s="239"/>
      <c r="AD52" s="239" t="s">
        <v>233</v>
      </c>
      <c r="AE52" s="239"/>
      <c r="AF52" s="240" t="s">
        <v>233</v>
      </c>
      <c r="AG52" s="238"/>
      <c r="AH52" s="239" t="s">
        <v>233</v>
      </c>
      <c r="AI52" s="239"/>
      <c r="AJ52" s="239"/>
      <c r="AK52" s="239" t="s">
        <v>233</v>
      </c>
      <c r="AL52" s="239"/>
      <c r="AM52" s="240" t="s">
        <v>233</v>
      </c>
      <c r="AN52" s="238"/>
      <c r="AO52" s="239" t="s">
        <v>233</v>
      </c>
      <c r="AP52" s="239"/>
      <c r="AQ52" s="239"/>
      <c r="AR52" s="239" t="s">
        <v>233</v>
      </c>
      <c r="AS52" s="239"/>
      <c r="AT52" s="240" t="s">
        <v>233</v>
      </c>
      <c r="AU52" s="238"/>
      <c r="AV52" s="239"/>
      <c r="AW52" s="239"/>
      <c r="AX52" s="561"/>
      <c r="AY52" s="562"/>
      <c r="AZ52" s="563"/>
      <c r="BA52" s="564"/>
      <c r="BB52" s="565" t="s">
        <v>147</v>
      </c>
      <c r="BC52" s="566"/>
      <c r="BD52" s="566"/>
      <c r="BE52" s="566"/>
      <c r="BF52" s="567"/>
    </row>
    <row r="53" spans="2:58" ht="20.25" customHeight="1">
      <c r="B53" s="650"/>
      <c r="C53" s="543"/>
      <c r="D53" s="544"/>
      <c r="E53" s="545"/>
      <c r="F53" s="241"/>
      <c r="G53" s="470"/>
      <c r="H53" s="474"/>
      <c r="I53" s="475"/>
      <c r="J53" s="475"/>
      <c r="K53" s="476"/>
      <c r="L53" s="480"/>
      <c r="M53" s="481"/>
      <c r="N53" s="481"/>
      <c r="O53" s="482"/>
      <c r="P53" s="526" t="s">
        <v>138</v>
      </c>
      <c r="Q53" s="527"/>
      <c r="R53" s="528"/>
      <c r="S53" s="242" t="str">
        <f>IF(S52="","",VLOOKUP(S52,'【記載例】シフト記号表（勤務時間帯）'!$C$6:$K$35,9,FALSE))</f>
        <v/>
      </c>
      <c r="T53" s="243">
        <f>IF(T52="","",VLOOKUP(T52,'【記載例】シフト記号表（勤務時間帯）'!$C$6:$K$35,9,FALSE))</f>
        <v>4</v>
      </c>
      <c r="U53" s="243" t="str">
        <f>IF(U52="","",VLOOKUP(U52,'【記載例】シフト記号表（勤務時間帯）'!$C$6:$K$35,9,FALSE))</f>
        <v/>
      </c>
      <c r="V53" s="243" t="str">
        <f>IF(V52="","",VLOOKUP(V52,'【記載例】シフト記号表（勤務時間帯）'!$C$6:$K$35,9,FALSE))</f>
        <v/>
      </c>
      <c r="W53" s="243">
        <f>IF(W52="","",VLOOKUP(W52,'【記載例】シフト記号表（勤務時間帯）'!$C$6:$K$35,9,FALSE))</f>
        <v>4</v>
      </c>
      <c r="X53" s="243" t="str">
        <f>IF(X52="","",VLOOKUP(X52,'【記載例】シフト記号表（勤務時間帯）'!$C$6:$K$35,9,FALSE))</f>
        <v/>
      </c>
      <c r="Y53" s="244">
        <f>IF(Y52="","",VLOOKUP(Y52,'【記載例】シフト記号表（勤務時間帯）'!$C$6:$K$35,9,FALSE))</f>
        <v>4</v>
      </c>
      <c r="Z53" s="242" t="str">
        <f>IF(Z52="","",VLOOKUP(Z52,'【記載例】シフト記号表（勤務時間帯）'!$C$6:$K$35,9,FALSE))</f>
        <v/>
      </c>
      <c r="AA53" s="243">
        <f>IF(AA52="","",VLOOKUP(AA52,'【記載例】シフト記号表（勤務時間帯）'!$C$6:$K$35,9,FALSE))</f>
        <v>4</v>
      </c>
      <c r="AB53" s="243" t="str">
        <f>IF(AB52="","",VLOOKUP(AB52,'【記載例】シフト記号表（勤務時間帯）'!$C$6:$K$35,9,FALSE))</f>
        <v/>
      </c>
      <c r="AC53" s="243" t="str">
        <f>IF(AC52="","",VLOOKUP(AC52,'【記載例】シフト記号表（勤務時間帯）'!$C$6:$K$35,9,FALSE))</f>
        <v/>
      </c>
      <c r="AD53" s="243">
        <f>IF(AD52="","",VLOOKUP(AD52,'【記載例】シフト記号表（勤務時間帯）'!$C$6:$K$35,9,FALSE))</f>
        <v>4</v>
      </c>
      <c r="AE53" s="243" t="str">
        <f>IF(AE52="","",VLOOKUP(AE52,'【記載例】シフト記号表（勤務時間帯）'!$C$6:$K$35,9,FALSE))</f>
        <v/>
      </c>
      <c r="AF53" s="244">
        <f>IF(AF52="","",VLOOKUP(AF52,'【記載例】シフト記号表（勤務時間帯）'!$C$6:$K$35,9,FALSE))</f>
        <v>4</v>
      </c>
      <c r="AG53" s="242" t="str">
        <f>IF(AG52="","",VLOOKUP(AG52,'【記載例】シフト記号表（勤務時間帯）'!$C$6:$K$35,9,FALSE))</f>
        <v/>
      </c>
      <c r="AH53" s="243">
        <f>IF(AH52="","",VLOOKUP(AH52,'【記載例】シフト記号表（勤務時間帯）'!$C$6:$K$35,9,FALSE))</f>
        <v>4</v>
      </c>
      <c r="AI53" s="243" t="str">
        <f>IF(AI52="","",VLOOKUP(AI52,'【記載例】シフト記号表（勤務時間帯）'!$C$6:$K$35,9,FALSE))</f>
        <v/>
      </c>
      <c r="AJ53" s="243" t="str">
        <f>IF(AJ52="","",VLOOKUP(AJ52,'【記載例】シフト記号表（勤務時間帯）'!$C$6:$K$35,9,FALSE))</f>
        <v/>
      </c>
      <c r="AK53" s="243">
        <f>IF(AK52="","",VLOOKUP(AK52,'【記載例】シフト記号表（勤務時間帯）'!$C$6:$K$35,9,FALSE))</f>
        <v>4</v>
      </c>
      <c r="AL53" s="243" t="str">
        <f>IF(AL52="","",VLOOKUP(AL52,'【記載例】シフト記号表（勤務時間帯）'!$C$6:$K$35,9,FALSE))</f>
        <v/>
      </c>
      <c r="AM53" s="244">
        <f>IF(AM52="","",VLOOKUP(AM52,'【記載例】シフト記号表（勤務時間帯）'!$C$6:$K$35,9,FALSE))</f>
        <v>4</v>
      </c>
      <c r="AN53" s="242" t="str">
        <f>IF(AN52="","",VLOOKUP(AN52,'【記載例】シフト記号表（勤務時間帯）'!$C$6:$K$35,9,FALSE))</f>
        <v/>
      </c>
      <c r="AO53" s="243">
        <f>IF(AO52="","",VLOOKUP(AO52,'【記載例】シフト記号表（勤務時間帯）'!$C$6:$K$35,9,FALSE))</f>
        <v>4</v>
      </c>
      <c r="AP53" s="243" t="str">
        <f>IF(AP52="","",VLOOKUP(AP52,'【記載例】シフト記号表（勤務時間帯）'!$C$6:$K$35,9,FALSE))</f>
        <v/>
      </c>
      <c r="AQ53" s="243" t="str">
        <f>IF(AQ52="","",VLOOKUP(AQ52,'【記載例】シフト記号表（勤務時間帯）'!$C$6:$K$35,9,FALSE))</f>
        <v/>
      </c>
      <c r="AR53" s="243">
        <f>IF(AR52="","",VLOOKUP(AR52,'【記載例】シフト記号表（勤務時間帯）'!$C$6:$K$35,9,FALSE))</f>
        <v>4</v>
      </c>
      <c r="AS53" s="243" t="str">
        <f>IF(AS52="","",VLOOKUP(AS52,'【記載例】シフト記号表（勤務時間帯）'!$C$6:$K$35,9,FALSE))</f>
        <v/>
      </c>
      <c r="AT53" s="244">
        <f>IF(AT52="","",VLOOKUP(AT52,'【記載例】シフト記号表（勤務時間帯）'!$C$6:$K$35,9,FALSE))</f>
        <v>4</v>
      </c>
      <c r="AU53" s="242" t="str">
        <f>IF(AU52="","",VLOOKUP(AU52,'【記載例】シフト記号表（勤務時間帯）'!$C$6:$K$35,9,FALSE))</f>
        <v/>
      </c>
      <c r="AV53" s="243" t="str">
        <f>IF(AV52="","",VLOOKUP(AV52,'【記載例】シフト記号表（勤務時間帯）'!$C$6:$K$35,9,FALSE))</f>
        <v/>
      </c>
      <c r="AW53" s="243" t="str">
        <f>IF(AW52="","",VLOOKUP(AW52,'【記載例】シフト記号表（勤務時間帯）'!$C$6:$K$35,9,FALSE))</f>
        <v/>
      </c>
      <c r="AX53" s="529">
        <f>IF($BB$3="４週",SUM(S53:AT53),IF($BB$3="暦月",SUM(S53:AW53),""))</f>
        <v>48</v>
      </c>
      <c r="AY53" s="530"/>
      <c r="AZ53" s="531">
        <f>IF($BB$3="４週",AX53/4,IF($BB$3="暦月",【記載例】通所型サービス!AX53/(【記載例】通所型サービス!$BB$8/7),""))</f>
        <v>12</v>
      </c>
      <c r="BA53" s="532"/>
      <c r="BB53" s="520"/>
      <c r="BC53" s="521"/>
      <c r="BD53" s="521"/>
      <c r="BE53" s="521"/>
      <c r="BF53" s="522"/>
    </row>
    <row r="54" spans="2:58" ht="20.25" customHeight="1">
      <c r="B54" s="650"/>
      <c r="C54" s="546"/>
      <c r="D54" s="547"/>
      <c r="E54" s="548"/>
      <c r="F54" s="241" t="str">
        <f>C52</f>
        <v>機能訓練指導員</v>
      </c>
      <c r="G54" s="550"/>
      <c r="H54" s="474"/>
      <c r="I54" s="475"/>
      <c r="J54" s="475"/>
      <c r="K54" s="476"/>
      <c r="L54" s="555"/>
      <c r="M54" s="556"/>
      <c r="N54" s="556"/>
      <c r="O54" s="557"/>
      <c r="P54" s="533" t="s">
        <v>139</v>
      </c>
      <c r="Q54" s="534"/>
      <c r="R54" s="535"/>
      <c r="S54" s="246" t="str">
        <f>IF(S52="","",VLOOKUP(S52,'【記載例】シフト記号表（勤務時間帯）'!$C$6:$U$35,19,FALSE))</f>
        <v/>
      </c>
      <c r="T54" s="247">
        <f>IF(T52="","",VLOOKUP(T52,'【記載例】シフト記号表（勤務時間帯）'!$C$6:$U$35,19,FALSE))</f>
        <v>3</v>
      </c>
      <c r="U54" s="247" t="str">
        <f>IF(U52="","",VLOOKUP(U52,'【記載例】シフト記号表（勤務時間帯）'!$C$6:$U$35,19,FALSE))</f>
        <v/>
      </c>
      <c r="V54" s="247" t="str">
        <f>IF(V52="","",VLOOKUP(V52,'【記載例】シフト記号表（勤務時間帯）'!$C$6:$U$35,19,FALSE))</f>
        <v/>
      </c>
      <c r="W54" s="247">
        <f>IF(W52="","",VLOOKUP(W52,'【記載例】シフト記号表（勤務時間帯）'!$C$6:$U$35,19,FALSE))</f>
        <v>3</v>
      </c>
      <c r="X54" s="247" t="str">
        <f>IF(X52="","",VLOOKUP(X52,'【記載例】シフト記号表（勤務時間帯）'!$C$6:$U$35,19,FALSE))</f>
        <v/>
      </c>
      <c r="Y54" s="248">
        <f>IF(Y52="","",VLOOKUP(Y52,'【記載例】シフト記号表（勤務時間帯）'!$C$6:$U$35,19,FALSE))</f>
        <v>3</v>
      </c>
      <c r="Z54" s="246" t="str">
        <f>IF(Z52="","",VLOOKUP(Z52,'【記載例】シフト記号表（勤務時間帯）'!$C$6:$U$35,19,FALSE))</f>
        <v/>
      </c>
      <c r="AA54" s="247">
        <f>IF(AA52="","",VLOOKUP(AA52,'【記載例】シフト記号表（勤務時間帯）'!$C$6:$U$35,19,FALSE))</f>
        <v>3</v>
      </c>
      <c r="AB54" s="247" t="str">
        <f>IF(AB52="","",VLOOKUP(AB52,'【記載例】シフト記号表（勤務時間帯）'!$C$6:$U$35,19,FALSE))</f>
        <v/>
      </c>
      <c r="AC54" s="247" t="str">
        <f>IF(AC52="","",VLOOKUP(AC52,'【記載例】シフト記号表（勤務時間帯）'!$C$6:$U$35,19,FALSE))</f>
        <v/>
      </c>
      <c r="AD54" s="247">
        <f>IF(AD52="","",VLOOKUP(AD52,'【記載例】シフト記号表（勤務時間帯）'!$C$6:$U$35,19,FALSE))</f>
        <v>3</v>
      </c>
      <c r="AE54" s="247" t="str">
        <f>IF(AE52="","",VLOOKUP(AE52,'【記載例】シフト記号表（勤務時間帯）'!$C$6:$U$35,19,FALSE))</f>
        <v/>
      </c>
      <c r="AF54" s="248">
        <f>IF(AF52="","",VLOOKUP(AF52,'【記載例】シフト記号表（勤務時間帯）'!$C$6:$U$35,19,FALSE))</f>
        <v>3</v>
      </c>
      <c r="AG54" s="246" t="str">
        <f>IF(AG52="","",VLOOKUP(AG52,'【記載例】シフト記号表（勤務時間帯）'!$C$6:$U$35,19,FALSE))</f>
        <v/>
      </c>
      <c r="AH54" s="247">
        <f>IF(AH52="","",VLOOKUP(AH52,'【記載例】シフト記号表（勤務時間帯）'!$C$6:$U$35,19,FALSE))</f>
        <v>3</v>
      </c>
      <c r="AI54" s="247" t="str">
        <f>IF(AI52="","",VLOOKUP(AI52,'【記載例】シフト記号表（勤務時間帯）'!$C$6:$U$35,19,FALSE))</f>
        <v/>
      </c>
      <c r="AJ54" s="247" t="str">
        <f>IF(AJ52="","",VLOOKUP(AJ52,'【記載例】シフト記号表（勤務時間帯）'!$C$6:$U$35,19,FALSE))</f>
        <v/>
      </c>
      <c r="AK54" s="247">
        <f>IF(AK52="","",VLOOKUP(AK52,'【記載例】シフト記号表（勤務時間帯）'!$C$6:$U$35,19,FALSE))</f>
        <v>3</v>
      </c>
      <c r="AL54" s="247" t="str">
        <f>IF(AL52="","",VLOOKUP(AL52,'【記載例】シフト記号表（勤務時間帯）'!$C$6:$U$35,19,FALSE))</f>
        <v/>
      </c>
      <c r="AM54" s="248">
        <f>IF(AM52="","",VLOOKUP(AM52,'【記載例】シフト記号表（勤務時間帯）'!$C$6:$U$35,19,FALSE))</f>
        <v>3</v>
      </c>
      <c r="AN54" s="246" t="str">
        <f>IF(AN52="","",VLOOKUP(AN52,'【記載例】シフト記号表（勤務時間帯）'!$C$6:$U$35,19,FALSE))</f>
        <v/>
      </c>
      <c r="AO54" s="247">
        <f>IF(AO52="","",VLOOKUP(AO52,'【記載例】シフト記号表（勤務時間帯）'!$C$6:$U$35,19,FALSE))</f>
        <v>3</v>
      </c>
      <c r="AP54" s="247" t="str">
        <f>IF(AP52="","",VLOOKUP(AP52,'【記載例】シフト記号表（勤務時間帯）'!$C$6:$U$35,19,FALSE))</f>
        <v/>
      </c>
      <c r="AQ54" s="247" t="str">
        <f>IF(AQ52="","",VLOOKUP(AQ52,'【記載例】シフト記号表（勤務時間帯）'!$C$6:$U$35,19,FALSE))</f>
        <v/>
      </c>
      <c r="AR54" s="247">
        <f>IF(AR52="","",VLOOKUP(AR52,'【記載例】シフト記号表（勤務時間帯）'!$C$6:$U$35,19,FALSE))</f>
        <v>3</v>
      </c>
      <c r="AS54" s="247" t="str">
        <f>IF(AS52="","",VLOOKUP(AS52,'【記載例】シフト記号表（勤務時間帯）'!$C$6:$U$35,19,FALSE))</f>
        <v/>
      </c>
      <c r="AT54" s="248">
        <f>IF(AT52="","",VLOOKUP(AT52,'【記載例】シフト記号表（勤務時間帯）'!$C$6:$U$35,19,FALSE))</f>
        <v>3</v>
      </c>
      <c r="AU54" s="246" t="str">
        <f>IF(AU52="","",VLOOKUP(AU52,'【記載例】シフト記号表（勤務時間帯）'!$C$6:$U$35,19,FALSE))</f>
        <v/>
      </c>
      <c r="AV54" s="247" t="str">
        <f>IF(AV52="","",VLOOKUP(AV52,'【記載例】シフト記号表（勤務時間帯）'!$C$6:$U$35,19,FALSE))</f>
        <v/>
      </c>
      <c r="AW54" s="247" t="str">
        <f>IF(AW52="","",VLOOKUP(AW52,'【記載例】シフト記号表（勤務時間帯）'!$C$6:$U$35,19,FALSE))</f>
        <v/>
      </c>
      <c r="AX54" s="536">
        <f>IF($BB$3="４週",SUM(S54:AT54),IF($BB$3="暦月",SUM(S54:AW54),""))</f>
        <v>36</v>
      </c>
      <c r="AY54" s="537"/>
      <c r="AZ54" s="538">
        <f>IF($BB$3="４週",AX54/4,IF($BB$3="暦月",【記載例】通所型サービス!AX54/(【記載例】通所型サービス!$BB$8/7),""))</f>
        <v>9</v>
      </c>
      <c r="BA54" s="539"/>
      <c r="BB54" s="523"/>
      <c r="BC54" s="524"/>
      <c r="BD54" s="524"/>
      <c r="BE54" s="524"/>
      <c r="BF54" s="525"/>
    </row>
    <row r="55" spans="2:58" ht="20.25" customHeight="1">
      <c r="B55" s="650">
        <f>B52+1</f>
        <v>12</v>
      </c>
      <c r="C55" s="540"/>
      <c r="D55" s="541"/>
      <c r="E55" s="542"/>
      <c r="F55" s="249"/>
      <c r="G55" s="549"/>
      <c r="H55" s="551"/>
      <c r="I55" s="475"/>
      <c r="J55" s="475"/>
      <c r="K55" s="476"/>
      <c r="L55" s="552"/>
      <c r="M55" s="553"/>
      <c r="N55" s="553"/>
      <c r="O55" s="554"/>
      <c r="P55" s="558" t="s">
        <v>137</v>
      </c>
      <c r="Q55" s="559"/>
      <c r="R55" s="560"/>
      <c r="S55" s="238"/>
      <c r="T55" s="239"/>
      <c r="U55" s="239"/>
      <c r="V55" s="239"/>
      <c r="W55" s="239"/>
      <c r="X55" s="239"/>
      <c r="Y55" s="240"/>
      <c r="Z55" s="238"/>
      <c r="AA55" s="239"/>
      <c r="AB55" s="239"/>
      <c r="AC55" s="239"/>
      <c r="AD55" s="239"/>
      <c r="AE55" s="239"/>
      <c r="AF55" s="240"/>
      <c r="AG55" s="238"/>
      <c r="AH55" s="239"/>
      <c r="AI55" s="239"/>
      <c r="AJ55" s="239"/>
      <c r="AK55" s="239"/>
      <c r="AL55" s="239"/>
      <c r="AM55" s="240"/>
      <c r="AN55" s="238"/>
      <c r="AO55" s="239"/>
      <c r="AP55" s="239"/>
      <c r="AQ55" s="239"/>
      <c r="AR55" s="239"/>
      <c r="AS55" s="239"/>
      <c r="AT55" s="240"/>
      <c r="AU55" s="238"/>
      <c r="AV55" s="239"/>
      <c r="AW55" s="239"/>
      <c r="AX55" s="561"/>
      <c r="AY55" s="562"/>
      <c r="AZ55" s="563"/>
      <c r="BA55" s="564"/>
      <c r="BB55" s="579"/>
      <c r="BC55" s="553"/>
      <c r="BD55" s="553"/>
      <c r="BE55" s="553"/>
      <c r="BF55" s="554"/>
    </row>
    <row r="56" spans="2:58" ht="20.25" customHeight="1">
      <c r="B56" s="650"/>
      <c r="C56" s="543"/>
      <c r="D56" s="544"/>
      <c r="E56" s="545"/>
      <c r="F56" s="241"/>
      <c r="G56" s="470"/>
      <c r="H56" s="474"/>
      <c r="I56" s="475"/>
      <c r="J56" s="475"/>
      <c r="K56" s="476"/>
      <c r="L56" s="480"/>
      <c r="M56" s="481"/>
      <c r="N56" s="481"/>
      <c r="O56" s="482"/>
      <c r="P56" s="526" t="s">
        <v>138</v>
      </c>
      <c r="Q56" s="527"/>
      <c r="R56" s="528"/>
      <c r="S56" s="242" t="str">
        <f>IF(S55="","",VLOOKUP(S55,'【記載例】シフト記号表（勤務時間帯）'!$C$6:$K$35,9,FALSE))</f>
        <v/>
      </c>
      <c r="T56" s="243" t="str">
        <f>IF(T55="","",VLOOKUP(T55,'【記載例】シフト記号表（勤務時間帯）'!$C$6:$K$35,9,FALSE))</f>
        <v/>
      </c>
      <c r="U56" s="243" t="str">
        <f>IF(U55="","",VLOOKUP(U55,'【記載例】シフト記号表（勤務時間帯）'!$C$6:$K$35,9,FALSE))</f>
        <v/>
      </c>
      <c r="V56" s="243" t="str">
        <f>IF(V55="","",VLOOKUP(V55,'【記載例】シフト記号表（勤務時間帯）'!$C$6:$K$35,9,FALSE))</f>
        <v/>
      </c>
      <c r="W56" s="243" t="str">
        <f>IF(W55="","",VLOOKUP(W55,'【記載例】シフト記号表（勤務時間帯）'!$C$6:$K$35,9,FALSE))</f>
        <v/>
      </c>
      <c r="X56" s="243" t="str">
        <f>IF(X55="","",VLOOKUP(X55,'【記載例】シフト記号表（勤務時間帯）'!$C$6:$K$35,9,FALSE))</f>
        <v/>
      </c>
      <c r="Y56" s="244" t="str">
        <f>IF(Y55="","",VLOOKUP(Y55,'【記載例】シフト記号表（勤務時間帯）'!$C$6:$K$35,9,FALSE))</f>
        <v/>
      </c>
      <c r="Z56" s="242" t="str">
        <f>IF(Z55="","",VLOOKUP(Z55,'【記載例】シフト記号表（勤務時間帯）'!$C$6:$K$35,9,FALSE))</f>
        <v/>
      </c>
      <c r="AA56" s="243" t="str">
        <f>IF(AA55="","",VLOOKUP(AA55,'【記載例】シフト記号表（勤務時間帯）'!$C$6:$K$35,9,FALSE))</f>
        <v/>
      </c>
      <c r="AB56" s="243" t="str">
        <f>IF(AB55="","",VLOOKUP(AB55,'【記載例】シフト記号表（勤務時間帯）'!$C$6:$K$35,9,FALSE))</f>
        <v/>
      </c>
      <c r="AC56" s="243" t="str">
        <f>IF(AC55="","",VLOOKUP(AC55,'【記載例】シフト記号表（勤務時間帯）'!$C$6:$K$35,9,FALSE))</f>
        <v/>
      </c>
      <c r="AD56" s="243" t="str">
        <f>IF(AD55="","",VLOOKUP(AD55,'【記載例】シフト記号表（勤務時間帯）'!$C$6:$K$35,9,FALSE))</f>
        <v/>
      </c>
      <c r="AE56" s="243" t="str">
        <f>IF(AE55="","",VLOOKUP(AE55,'【記載例】シフト記号表（勤務時間帯）'!$C$6:$K$35,9,FALSE))</f>
        <v/>
      </c>
      <c r="AF56" s="244" t="str">
        <f>IF(AF55="","",VLOOKUP(AF55,'【記載例】シフト記号表（勤務時間帯）'!$C$6:$K$35,9,FALSE))</f>
        <v/>
      </c>
      <c r="AG56" s="242" t="str">
        <f>IF(AG55="","",VLOOKUP(AG55,'【記載例】シフト記号表（勤務時間帯）'!$C$6:$K$35,9,FALSE))</f>
        <v/>
      </c>
      <c r="AH56" s="243" t="str">
        <f>IF(AH55="","",VLOOKUP(AH55,'【記載例】シフト記号表（勤務時間帯）'!$C$6:$K$35,9,FALSE))</f>
        <v/>
      </c>
      <c r="AI56" s="243" t="str">
        <f>IF(AI55="","",VLOOKUP(AI55,'【記載例】シフト記号表（勤務時間帯）'!$C$6:$K$35,9,FALSE))</f>
        <v/>
      </c>
      <c r="AJ56" s="243" t="str">
        <f>IF(AJ55="","",VLOOKUP(AJ55,'【記載例】シフト記号表（勤務時間帯）'!$C$6:$K$35,9,FALSE))</f>
        <v/>
      </c>
      <c r="AK56" s="243" t="str">
        <f>IF(AK55="","",VLOOKUP(AK55,'【記載例】シフト記号表（勤務時間帯）'!$C$6:$K$35,9,FALSE))</f>
        <v/>
      </c>
      <c r="AL56" s="243" t="str">
        <f>IF(AL55="","",VLOOKUP(AL55,'【記載例】シフト記号表（勤務時間帯）'!$C$6:$K$35,9,FALSE))</f>
        <v/>
      </c>
      <c r="AM56" s="244" t="str">
        <f>IF(AM55="","",VLOOKUP(AM55,'【記載例】シフト記号表（勤務時間帯）'!$C$6:$K$35,9,FALSE))</f>
        <v/>
      </c>
      <c r="AN56" s="242" t="str">
        <f>IF(AN55="","",VLOOKUP(AN55,'【記載例】シフト記号表（勤務時間帯）'!$C$6:$K$35,9,FALSE))</f>
        <v/>
      </c>
      <c r="AO56" s="243" t="str">
        <f>IF(AO55="","",VLOOKUP(AO55,'【記載例】シフト記号表（勤務時間帯）'!$C$6:$K$35,9,FALSE))</f>
        <v/>
      </c>
      <c r="AP56" s="243" t="str">
        <f>IF(AP55="","",VLOOKUP(AP55,'【記載例】シフト記号表（勤務時間帯）'!$C$6:$K$35,9,FALSE))</f>
        <v/>
      </c>
      <c r="AQ56" s="243" t="str">
        <f>IF(AQ55="","",VLOOKUP(AQ55,'【記載例】シフト記号表（勤務時間帯）'!$C$6:$K$35,9,FALSE))</f>
        <v/>
      </c>
      <c r="AR56" s="243" t="str">
        <f>IF(AR55="","",VLOOKUP(AR55,'【記載例】シフト記号表（勤務時間帯）'!$C$6:$K$35,9,FALSE))</f>
        <v/>
      </c>
      <c r="AS56" s="243" t="str">
        <f>IF(AS55="","",VLOOKUP(AS55,'【記載例】シフト記号表（勤務時間帯）'!$C$6:$K$35,9,FALSE))</f>
        <v/>
      </c>
      <c r="AT56" s="244" t="str">
        <f>IF(AT55="","",VLOOKUP(AT55,'【記載例】シフト記号表（勤務時間帯）'!$C$6:$K$35,9,FALSE))</f>
        <v/>
      </c>
      <c r="AU56" s="242" t="str">
        <f>IF(AU55="","",VLOOKUP(AU55,'【記載例】シフト記号表（勤務時間帯）'!$C$6:$K$35,9,FALSE))</f>
        <v/>
      </c>
      <c r="AV56" s="243" t="str">
        <f>IF(AV55="","",VLOOKUP(AV55,'【記載例】シフト記号表（勤務時間帯）'!$C$6:$K$35,9,FALSE))</f>
        <v/>
      </c>
      <c r="AW56" s="243" t="str">
        <f>IF(AW55="","",VLOOKUP(AW55,'【記載例】シフト記号表（勤務時間帯）'!$C$6:$K$35,9,FALSE))</f>
        <v/>
      </c>
      <c r="AX56" s="529">
        <f>IF($BB$3="４週",SUM(S56:AT56),IF($BB$3="暦月",SUM(S56:AW56),""))</f>
        <v>0</v>
      </c>
      <c r="AY56" s="530"/>
      <c r="AZ56" s="531">
        <f>IF($BB$3="４週",AX56/4,IF($BB$3="暦月",【記載例】通所型サービス!AX56/(【記載例】通所型サービス!$BB$8/7),""))</f>
        <v>0</v>
      </c>
      <c r="BA56" s="532"/>
      <c r="BB56" s="580"/>
      <c r="BC56" s="481"/>
      <c r="BD56" s="481"/>
      <c r="BE56" s="481"/>
      <c r="BF56" s="482"/>
    </row>
    <row r="57" spans="2:58" ht="20.25" customHeight="1">
      <c r="B57" s="650"/>
      <c r="C57" s="546"/>
      <c r="D57" s="547"/>
      <c r="E57" s="548"/>
      <c r="F57" s="241">
        <f>C55</f>
        <v>0</v>
      </c>
      <c r="G57" s="550"/>
      <c r="H57" s="474"/>
      <c r="I57" s="475"/>
      <c r="J57" s="475"/>
      <c r="K57" s="476"/>
      <c r="L57" s="555"/>
      <c r="M57" s="556"/>
      <c r="N57" s="556"/>
      <c r="O57" s="557"/>
      <c r="P57" s="533" t="s">
        <v>139</v>
      </c>
      <c r="Q57" s="534"/>
      <c r="R57" s="535"/>
      <c r="S57" s="246" t="str">
        <f>IF(S55="","",VLOOKUP(S55,'【記載例】シフト記号表（勤務時間帯）'!$C$6:$U$35,19,FALSE))</f>
        <v/>
      </c>
      <c r="T57" s="247" t="str">
        <f>IF(T55="","",VLOOKUP(T55,'【記載例】シフト記号表（勤務時間帯）'!$C$6:$U$35,19,FALSE))</f>
        <v/>
      </c>
      <c r="U57" s="247" t="str">
        <f>IF(U55="","",VLOOKUP(U55,'【記載例】シフト記号表（勤務時間帯）'!$C$6:$U$35,19,FALSE))</f>
        <v/>
      </c>
      <c r="V57" s="247" t="str">
        <f>IF(V55="","",VLOOKUP(V55,'【記載例】シフト記号表（勤務時間帯）'!$C$6:$U$35,19,FALSE))</f>
        <v/>
      </c>
      <c r="W57" s="247" t="str">
        <f>IF(W55="","",VLOOKUP(W55,'【記載例】シフト記号表（勤務時間帯）'!$C$6:$U$35,19,FALSE))</f>
        <v/>
      </c>
      <c r="X57" s="247" t="str">
        <f>IF(X55="","",VLOOKUP(X55,'【記載例】シフト記号表（勤務時間帯）'!$C$6:$U$35,19,FALSE))</f>
        <v/>
      </c>
      <c r="Y57" s="248" t="str">
        <f>IF(Y55="","",VLOOKUP(Y55,'【記載例】シフト記号表（勤務時間帯）'!$C$6:$U$35,19,FALSE))</f>
        <v/>
      </c>
      <c r="Z57" s="246" t="str">
        <f>IF(Z55="","",VLOOKUP(Z55,'【記載例】シフト記号表（勤務時間帯）'!$C$6:$U$35,19,FALSE))</f>
        <v/>
      </c>
      <c r="AA57" s="247" t="str">
        <f>IF(AA55="","",VLOOKUP(AA55,'【記載例】シフト記号表（勤務時間帯）'!$C$6:$U$35,19,FALSE))</f>
        <v/>
      </c>
      <c r="AB57" s="247" t="str">
        <f>IF(AB55="","",VLOOKUP(AB55,'【記載例】シフト記号表（勤務時間帯）'!$C$6:$U$35,19,FALSE))</f>
        <v/>
      </c>
      <c r="AC57" s="247" t="str">
        <f>IF(AC55="","",VLOOKUP(AC55,'【記載例】シフト記号表（勤務時間帯）'!$C$6:$U$35,19,FALSE))</f>
        <v/>
      </c>
      <c r="AD57" s="247" t="str">
        <f>IF(AD55="","",VLOOKUP(AD55,'【記載例】シフト記号表（勤務時間帯）'!$C$6:$U$35,19,FALSE))</f>
        <v/>
      </c>
      <c r="AE57" s="247" t="str">
        <f>IF(AE55="","",VLOOKUP(AE55,'【記載例】シフト記号表（勤務時間帯）'!$C$6:$U$35,19,FALSE))</f>
        <v/>
      </c>
      <c r="AF57" s="248" t="str">
        <f>IF(AF55="","",VLOOKUP(AF55,'【記載例】シフト記号表（勤務時間帯）'!$C$6:$U$35,19,FALSE))</f>
        <v/>
      </c>
      <c r="AG57" s="246" t="str">
        <f>IF(AG55="","",VLOOKUP(AG55,'【記載例】シフト記号表（勤務時間帯）'!$C$6:$U$35,19,FALSE))</f>
        <v/>
      </c>
      <c r="AH57" s="247" t="str">
        <f>IF(AH55="","",VLOOKUP(AH55,'【記載例】シフト記号表（勤務時間帯）'!$C$6:$U$35,19,FALSE))</f>
        <v/>
      </c>
      <c r="AI57" s="247" t="str">
        <f>IF(AI55="","",VLOOKUP(AI55,'【記載例】シフト記号表（勤務時間帯）'!$C$6:$U$35,19,FALSE))</f>
        <v/>
      </c>
      <c r="AJ57" s="247" t="str">
        <f>IF(AJ55="","",VLOOKUP(AJ55,'【記載例】シフト記号表（勤務時間帯）'!$C$6:$U$35,19,FALSE))</f>
        <v/>
      </c>
      <c r="AK57" s="247" t="str">
        <f>IF(AK55="","",VLOOKUP(AK55,'【記載例】シフト記号表（勤務時間帯）'!$C$6:$U$35,19,FALSE))</f>
        <v/>
      </c>
      <c r="AL57" s="247" t="str">
        <f>IF(AL55="","",VLOOKUP(AL55,'【記載例】シフト記号表（勤務時間帯）'!$C$6:$U$35,19,FALSE))</f>
        <v/>
      </c>
      <c r="AM57" s="248" t="str">
        <f>IF(AM55="","",VLOOKUP(AM55,'【記載例】シフト記号表（勤務時間帯）'!$C$6:$U$35,19,FALSE))</f>
        <v/>
      </c>
      <c r="AN57" s="246" t="str">
        <f>IF(AN55="","",VLOOKUP(AN55,'【記載例】シフト記号表（勤務時間帯）'!$C$6:$U$35,19,FALSE))</f>
        <v/>
      </c>
      <c r="AO57" s="247" t="str">
        <f>IF(AO55="","",VLOOKUP(AO55,'【記載例】シフト記号表（勤務時間帯）'!$C$6:$U$35,19,FALSE))</f>
        <v/>
      </c>
      <c r="AP57" s="247" t="str">
        <f>IF(AP55="","",VLOOKUP(AP55,'【記載例】シフト記号表（勤務時間帯）'!$C$6:$U$35,19,FALSE))</f>
        <v/>
      </c>
      <c r="AQ57" s="247" t="str">
        <f>IF(AQ55="","",VLOOKUP(AQ55,'【記載例】シフト記号表（勤務時間帯）'!$C$6:$U$35,19,FALSE))</f>
        <v/>
      </c>
      <c r="AR57" s="247" t="str">
        <f>IF(AR55="","",VLOOKUP(AR55,'【記載例】シフト記号表（勤務時間帯）'!$C$6:$U$35,19,FALSE))</f>
        <v/>
      </c>
      <c r="AS57" s="247" t="str">
        <f>IF(AS55="","",VLOOKUP(AS55,'【記載例】シフト記号表（勤務時間帯）'!$C$6:$U$35,19,FALSE))</f>
        <v/>
      </c>
      <c r="AT57" s="248" t="str">
        <f>IF(AT55="","",VLOOKUP(AT55,'【記載例】シフト記号表（勤務時間帯）'!$C$6:$U$35,19,FALSE))</f>
        <v/>
      </c>
      <c r="AU57" s="246" t="str">
        <f>IF(AU55="","",VLOOKUP(AU55,'【記載例】シフト記号表（勤務時間帯）'!$C$6:$U$35,19,FALSE))</f>
        <v/>
      </c>
      <c r="AV57" s="247" t="str">
        <f>IF(AV55="","",VLOOKUP(AV55,'【記載例】シフト記号表（勤務時間帯）'!$C$6:$U$35,19,FALSE))</f>
        <v/>
      </c>
      <c r="AW57" s="247" t="str">
        <f>IF(AW55="","",VLOOKUP(AW55,'【記載例】シフト記号表（勤務時間帯）'!$C$6:$U$35,19,FALSE))</f>
        <v/>
      </c>
      <c r="AX57" s="536">
        <f>IF($BB$3="４週",SUM(S57:AT57),IF($BB$3="暦月",SUM(S57:AW57),""))</f>
        <v>0</v>
      </c>
      <c r="AY57" s="537"/>
      <c r="AZ57" s="538">
        <f>IF($BB$3="４週",AX57/4,IF($BB$3="暦月",【記載例】通所型サービス!AX57/(【記載例】通所型サービス!$BB$8/7),""))</f>
        <v>0</v>
      </c>
      <c r="BA57" s="539"/>
      <c r="BB57" s="581"/>
      <c r="BC57" s="556"/>
      <c r="BD57" s="556"/>
      <c r="BE57" s="556"/>
      <c r="BF57" s="557"/>
    </row>
    <row r="58" spans="2:58" ht="20.25" customHeight="1">
      <c r="B58" s="650">
        <f>B55+1</f>
        <v>13</v>
      </c>
      <c r="C58" s="540"/>
      <c r="D58" s="541"/>
      <c r="E58" s="542"/>
      <c r="F58" s="249"/>
      <c r="G58" s="549"/>
      <c r="H58" s="551"/>
      <c r="I58" s="475"/>
      <c r="J58" s="475"/>
      <c r="K58" s="476"/>
      <c r="L58" s="552"/>
      <c r="M58" s="553"/>
      <c r="N58" s="553"/>
      <c r="O58" s="554"/>
      <c r="P58" s="558" t="s">
        <v>137</v>
      </c>
      <c r="Q58" s="559"/>
      <c r="R58" s="560"/>
      <c r="S58" s="238"/>
      <c r="T58" s="239"/>
      <c r="U58" s="239"/>
      <c r="V58" s="239"/>
      <c r="W58" s="239"/>
      <c r="X58" s="239"/>
      <c r="Y58" s="240"/>
      <c r="Z58" s="238"/>
      <c r="AA58" s="239"/>
      <c r="AB58" s="239"/>
      <c r="AC58" s="239"/>
      <c r="AD58" s="239"/>
      <c r="AE58" s="239"/>
      <c r="AF58" s="240"/>
      <c r="AG58" s="238"/>
      <c r="AH58" s="239"/>
      <c r="AI58" s="239"/>
      <c r="AJ58" s="239"/>
      <c r="AK58" s="239"/>
      <c r="AL58" s="239"/>
      <c r="AM58" s="240"/>
      <c r="AN58" s="238"/>
      <c r="AO58" s="239"/>
      <c r="AP58" s="239"/>
      <c r="AQ58" s="239"/>
      <c r="AR58" s="239"/>
      <c r="AS58" s="239"/>
      <c r="AT58" s="240"/>
      <c r="AU58" s="238"/>
      <c r="AV58" s="239"/>
      <c r="AW58" s="239"/>
      <c r="AX58" s="561"/>
      <c r="AY58" s="562"/>
      <c r="AZ58" s="563"/>
      <c r="BA58" s="564"/>
      <c r="BB58" s="579"/>
      <c r="BC58" s="553"/>
      <c r="BD58" s="553"/>
      <c r="BE58" s="553"/>
      <c r="BF58" s="554"/>
    </row>
    <row r="59" spans="2:58" ht="20.25" customHeight="1">
      <c r="B59" s="650"/>
      <c r="C59" s="543"/>
      <c r="D59" s="544"/>
      <c r="E59" s="545"/>
      <c r="F59" s="241"/>
      <c r="G59" s="470"/>
      <c r="H59" s="474"/>
      <c r="I59" s="475"/>
      <c r="J59" s="475"/>
      <c r="K59" s="476"/>
      <c r="L59" s="480"/>
      <c r="M59" s="481"/>
      <c r="N59" s="481"/>
      <c r="O59" s="482"/>
      <c r="P59" s="526" t="s">
        <v>138</v>
      </c>
      <c r="Q59" s="527"/>
      <c r="R59" s="528"/>
      <c r="S59" s="242" t="str">
        <f>IF(S58="","",VLOOKUP(S58,'【記載例】シフト記号表（勤務時間帯）'!$C$6:$K$35,9,FALSE))</f>
        <v/>
      </c>
      <c r="T59" s="243" t="str">
        <f>IF(T58="","",VLOOKUP(T58,'【記載例】シフト記号表（勤務時間帯）'!$C$6:$K$35,9,FALSE))</f>
        <v/>
      </c>
      <c r="U59" s="243" t="str">
        <f>IF(U58="","",VLOOKUP(U58,'【記載例】シフト記号表（勤務時間帯）'!$C$6:$K$35,9,FALSE))</f>
        <v/>
      </c>
      <c r="V59" s="243" t="str">
        <f>IF(V58="","",VLOOKUP(V58,'【記載例】シフト記号表（勤務時間帯）'!$C$6:$K$35,9,FALSE))</f>
        <v/>
      </c>
      <c r="W59" s="243" t="str">
        <f>IF(W58="","",VLOOKUP(W58,'【記載例】シフト記号表（勤務時間帯）'!$C$6:$K$35,9,FALSE))</f>
        <v/>
      </c>
      <c r="X59" s="243" t="str">
        <f>IF(X58="","",VLOOKUP(X58,'【記載例】シフト記号表（勤務時間帯）'!$C$6:$K$35,9,FALSE))</f>
        <v/>
      </c>
      <c r="Y59" s="244" t="str">
        <f>IF(Y58="","",VLOOKUP(Y58,'【記載例】シフト記号表（勤務時間帯）'!$C$6:$K$35,9,FALSE))</f>
        <v/>
      </c>
      <c r="Z59" s="242" t="str">
        <f>IF(Z58="","",VLOOKUP(Z58,'【記載例】シフト記号表（勤務時間帯）'!$C$6:$K$35,9,FALSE))</f>
        <v/>
      </c>
      <c r="AA59" s="243" t="str">
        <f>IF(AA58="","",VLOOKUP(AA58,'【記載例】シフト記号表（勤務時間帯）'!$C$6:$K$35,9,FALSE))</f>
        <v/>
      </c>
      <c r="AB59" s="243" t="str">
        <f>IF(AB58="","",VLOOKUP(AB58,'【記載例】シフト記号表（勤務時間帯）'!$C$6:$K$35,9,FALSE))</f>
        <v/>
      </c>
      <c r="AC59" s="243" t="str">
        <f>IF(AC58="","",VLOOKUP(AC58,'【記載例】シフト記号表（勤務時間帯）'!$C$6:$K$35,9,FALSE))</f>
        <v/>
      </c>
      <c r="AD59" s="243" t="str">
        <f>IF(AD58="","",VLOOKUP(AD58,'【記載例】シフト記号表（勤務時間帯）'!$C$6:$K$35,9,FALSE))</f>
        <v/>
      </c>
      <c r="AE59" s="243" t="str">
        <f>IF(AE58="","",VLOOKUP(AE58,'【記載例】シフト記号表（勤務時間帯）'!$C$6:$K$35,9,FALSE))</f>
        <v/>
      </c>
      <c r="AF59" s="244" t="str">
        <f>IF(AF58="","",VLOOKUP(AF58,'【記載例】シフト記号表（勤務時間帯）'!$C$6:$K$35,9,FALSE))</f>
        <v/>
      </c>
      <c r="AG59" s="242" t="str">
        <f>IF(AG58="","",VLOOKUP(AG58,'【記載例】シフト記号表（勤務時間帯）'!$C$6:$K$35,9,FALSE))</f>
        <v/>
      </c>
      <c r="AH59" s="243" t="str">
        <f>IF(AH58="","",VLOOKUP(AH58,'【記載例】シフト記号表（勤務時間帯）'!$C$6:$K$35,9,FALSE))</f>
        <v/>
      </c>
      <c r="AI59" s="243" t="str">
        <f>IF(AI58="","",VLOOKUP(AI58,'【記載例】シフト記号表（勤務時間帯）'!$C$6:$K$35,9,FALSE))</f>
        <v/>
      </c>
      <c r="AJ59" s="243" t="str">
        <f>IF(AJ58="","",VLOOKUP(AJ58,'【記載例】シフト記号表（勤務時間帯）'!$C$6:$K$35,9,FALSE))</f>
        <v/>
      </c>
      <c r="AK59" s="243" t="str">
        <f>IF(AK58="","",VLOOKUP(AK58,'【記載例】シフト記号表（勤務時間帯）'!$C$6:$K$35,9,FALSE))</f>
        <v/>
      </c>
      <c r="AL59" s="243" t="str">
        <f>IF(AL58="","",VLOOKUP(AL58,'【記載例】シフト記号表（勤務時間帯）'!$C$6:$K$35,9,FALSE))</f>
        <v/>
      </c>
      <c r="AM59" s="244" t="str">
        <f>IF(AM58="","",VLOOKUP(AM58,'【記載例】シフト記号表（勤務時間帯）'!$C$6:$K$35,9,FALSE))</f>
        <v/>
      </c>
      <c r="AN59" s="242" t="str">
        <f>IF(AN58="","",VLOOKUP(AN58,'【記載例】シフト記号表（勤務時間帯）'!$C$6:$K$35,9,FALSE))</f>
        <v/>
      </c>
      <c r="AO59" s="243" t="str">
        <f>IF(AO58="","",VLOOKUP(AO58,'【記載例】シフト記号表（勤務時間帯）'!$C$6:$K$35,9,FALSE))</f>
        <v/>
      </c>
      <c r="AP59" s="243" t="str">
        <f>IF(AP58="","",VLOOKUP(AP58,'【記載例】シフト記号表（勤務時間帯）'!$C$6:$K$35,9,FALSE))</f>
        <v/>
      </c>
      <c r="AQ59" s="243" t="str">
        <f>IF(AQ58="","",VLOOKUP(AQ58,'【記載例】シフト記号表（勤務時間帯）'!$C$6:$K$35,9,FALSE))</f>
        <v/>
      </c>
      <c r="AR59" s="243" t="str">
        <f>IF(AR58="","",VLOOKUP(AR58,'【記載例】シフト記号表（勤務時間帯）'!$C$6:$K$35,9,FALSE))</f>
        <v/>
      </c>
      <c r="AS59" s="243" t="str">
        <f>IF(AS58="","",VLOOKUP(AS58,'【記載例】シフト記号表（勤務時間帯）'!$C$6:$K$35,9,FALSE))</f>
        <v/>
      </c>
      <c r="AT59" s="244" t="str">
        <f>IF(AT58="","",VLOOKUP(AT58,'【記載例】シフト記号表（勤務時間帯）'!$C$6:$K$35,9,FALSE))</f>
        <v/>
      </c>
      <c r="AU59" s="242" t="str">
        <f>IF(AU58="","",VLOOKUP(AU58,'【記載例】シフト記号表（勤務時間帯）'!$C$6:$K$35,9,FALSE))</f>
        <v/>
      </c>
      <c r="AV59" s="243" t="str">
        <f>IF(AV58="","",VLOOKUP(AV58,'【記載例】シフト記号表（勤務時間帯）'!$C$6:$K$35,9,FALSE))</f>
        <v/>
      </c>
      <c r="AW59" s="243" t="str">
        <f>IF(AW58="","",VLOOKUP(AW58,'【記載例】シフト記号表（勤務時間帯）'!$C$6:$K$35,9,FALSE))</f>
        <v/>
      </c>
      <c r="AX59" s="529">
        <f>IF($BB$3="４週",SUM(S59:AT59),IF($BB$3="暦月",SUM(S59:AW59),""))</f>
        <v>0</v>
      </c>
      <c r="AY59" s="530"/>
      <c r="AZ59" s="531">
        <f>IF($BB$3="４週",AX59/4,IF($BB$3="暦月",【記載例】通所型サービス!AX59/(【記載例】通所型サービス!$BB$8/7),""))</f>
        <v>0</v>
      </c>
      <c r="BA59" s="532"/>
      <c r="BB59" s="580"/>
      <c r="BC59" s="481"/>
      <c r="BD59" s="481"/>
      <c r="BE59" s="481"/>
      <c r="BF59" s="482"/>
    </row>
    <row r="60" spans="2:58" ht="20.25" customHeight="1" thickBot="1">
      <c r="B60" s="651"/>
      <c r="C60" s="546"/>
      <c r="D60" s="547"/>
      <c r="E60" s="548"/>
      <c r="F60" s="250">
        <f>C58</f>
        <v>0</v>
      </c>
      <c r="G60" s="572"/>
      <c r="H60" s="573"/>
      <c r="I60" s="574"/>
      <c r="J60" s="574"/>
      <c r="K60" s="575"/>
      <c r="L60" s="576"/>
      <c r="M60" s="577"/>
      <c r="N60" s="577"/>
      <c r="O60" s="578"/>
      <c r="P60" s="609" t="s">
        <v>139</v>
      </c>
      <c r="Q60" s="610"/>
      <c r="R60" s="611"/>
      <c r="S60" s="246" t="str">
        <f>IF(S58="","",VLOOKUP(S58,'【記載例】シフト記号表（勤務時間帯）'!$C$6:$U$35,19,FALSE))</f>
        <v/>
      </c>
      <c r="T60" s="247" t="str">
        <f>IF(T58="","",VLOOKUP(T58,'【記載例】シフト記号表（勤務時間帯）'!$C$6:$U$35,19,FALSE))</f>
        <v/>
      </c>
      <c r="U60" s="247" t="str">
        <f>IF(U58="","",VLOOKUP(U58,'【記載例】シフト記号表（勤務時間帯）'!$C$6:$U$35,19,FALSE))</f>
        <v/>
      </c>
      <c r="V60" s="247" t="str">
        <f>IF(V58="","",VLOOKUP(V58,'【記載例】シフト記号表（勤務時間帯）'!$C$6:$U$35,19,FALSE))</f>
        <v/>
      </c>
      <c r="W60" s="247" t="str">
        <f>IF(W58="","",VLOOKUP(W58,'【記載例】シフト記号表（勤務時間帯）'!$C$6:$U$35,19,FALSE))</f>
        <v/>
      </c>
      <c r="X60" s="247" t="str">
        <f>IF(X58="","",VLOOKUP(X58,'【記載例】シフト記号表（勤務時間帯）'!$C$6:$U$35,19,FALSE))</f>
        <v/>
      </c>
      <c r="Y60" s="248" t="str">
        <f>IF(Y58="","",VLOOKUP(Y58,'【記載例】シフト記号表（勤務時間帯）'!$C$6:$U$35,19,FALSE))</f>
        <v/>
      </c>
      <c r="Z60" s="246" t="str">
        <f>IF(Z58="","",VLOOKUP(Z58,'【記載例】シフト記号表（勤務時間帯）'!$C$6:$U$35,19,FALSE))</f>
        <v/>
      </c>
      <c r="AA60" s="247" t="str">
        <f>IF(AA58="","",VLOOKUP(AA58,'【記載例】シフト記号表（勤務時間帯）'!$C$6:$U$35,19,FALSE))</f>
        <v/>
      </c>
      <c r="AB60" s="247" t="str">
        <f>IF(AB58="","",VLOOKUP(AB58,'【記載例】シフト記号表（勤務時間帯）'!$C$6:$U$35,19,FALSE))</f>
        <v/>
      </c>
      <c r="AC60" s="247" t="str">
        <f>IF(AC58="","",VLOOKUP(AC58,'【記載例】シフト記号表（勤務時間帯）'!$C$6:$U$35,19,FALSE))</f>
        <v/>
      </c>
      <c r="AD60" s="247" t="str">
        <f>IF(AD58="","",VLOOKUP(AD58,'【記載例】シフト記号表（勤務時間帯）'!$C$6:$U$35,19,FALSE))</f>
        <v/>
      </c>
      <c r="AE60" s="247" t="str">
        <f>IF(AE58="","",VLOOKUP(AE58,'【記載例】シフト記号表（勤務時間帯）'!$C$6:$U$35,19,FALSE))</f>
        <v/>
      </c>
      <c r="AF60" s="248" t="str">
        <f>IF(AF58="","",VLOOKUP(AF58,'【記載例】シフト記号表（勤務時間帯）'!$C$6:$U$35,19,FALSE))</f>
        <v/>
      </c>
      <c r="AG60" s="246" t="str">
        <f>IF(AG58="","",VLOOKUP(AG58,'【記載例】シフト記号表（勤務時間帯）'!$C$6:$U$35,19,FALSE))</f>
        <v/>
      </c>
      <c r="AH60" s="247" t="str">
        <f>IF(AH58="","",VLOOKUP(AH58,'【記載例】シフト記号表（勤務時間帯）'!$C$6:$U$35,19,FALSE))</f>
        <v/>
      </c>
      <c r="AI60" s="247" t="str">
        <f>IF(AI58="","",VLOOKUP(AI58,'【記載例】シフト記号表（勤務時間帯）'!$C$6:$U$35,19,FALSE))</f>
        <v/>
      </c>
      <c r="AJ60" s="247" t="str">
        <f>IF(AJ58="","",VLOOKUP(AJ58,'【記載例】シフト記号表（勤務時間帯）'!$C$6:$U$35,19,FALSE))</f>
        <v/>
      </c>
      <c r="AK60" s="247" t="str">
        <f>IF(AK58="","",VLOOKUP(AK58,'【記載例】シフト記号表（勤務時間帯）'!$C$6:$U$35,19,FALSE))</f>
        <v/>
      </c>
      <c r="AL60" s="247" t="str">
        <f>IF(AL58="","",VLOOKUP(AL58,'【記載例】シフト記号表（勤務時間帯）'!$C$6:$U$35,19,FALSE))</f>
        <v/>
      </c>
      <c r="AM60" s="248" t="str">
        <f>IF(AM58="","",VLOOKUP(AM58,'【記載例】シフト記号表（勤務時間帯）'!$C$6:$U$35,19,FALSE))</f>
        <v/>
      </c>
      <c r="AN60" s="246" t="str">
        <f>IF(AN58="","",VLOOKUP(AN58,'【記載例】シフト記号表（勤務時間帯）'!$C$6:$U$35,19,FALSE))</f>
        <v/>
      </c>
      <c r="AO60" s="247" t="str">
        <f>IF(AO58="","",VLOOKUP(AO58,'【記載例】シフト記号表（勤務時間帯）'!$C$6:$U$35,19,FALSE))</f>
        <v/>
      </c>
      <c r="AP60" s="247" t="str">
        <f>IF(AP58="","",VLOOKUP(AP58,'【記載例】シフト記号表（勤務時間帯）'!$C$6:$U$35,19,FALSE))</f>
        <v/>
      </c>
      <c r="AQ60" s="247" t="str">
        <f>IF(AQ58="","",VLOOKUP(AQ58,'【記載例】シフト記号表（勤務時間帯）'!$C$6:$U$35,19,FALSE))</f>
        <v/>
      </c>
      <c r="AR60" s="247" t="str">
        <f>IF(AR58="","",VLOOKUP(AR58,'【記載例】シフト記号表（勤務時間帯）'!$C$6:$U$35,19,FALSE))</f>
        <v/>
      </c>
      <c r="AS60" s="247" t="str">
        <f>IF(AS58="","",VLOOKUP(AS58,'【記載例】シフト記号表（勤務時間帯）'!$C$6:$U$35,19,FALSE))</f>
        <v/>
      </c>
      <c r="AT60" s="248" t="str">
        <f>IF(AT58="","",VLOOKUP(AT58,'【記載例】シフト記号表（勤務時間帯）'!$C$6:$U$35,19,FALSE))</f>
        <v/>
      </c>
      <c r="AU60" s="246" t="str">
        <f>IF(AU58="","",VLOOKUP(AU58,'【記載例】シフト記号表（勤務時間帯）'!$C$6:$U$35,19,FALSE))</f>
        <v/>
      </c>
      <c r="AV60" s="247" t="str">
        <f>IF(AV58="","",VLOOKUP(AV58,'【記載例】シフト記号表（勤務時間帯）'!$C$6:$U$35,19,FALSE))</f>
        <v/>
      </c>
      <c r="AW60" s="247" t="str">
        <f>IF(AW58="","",VLOOKUP(AW58,'【記載例】シフト記号表（勤務時間帯）'!$C$6:$U$35,19,FALSE))</f>
        <v/>
      </c>
      <c r="AX60" s="536">
        <f>IF($BB$3="４週",SUM(S60:AT60),IF($BB$3="暦月",SUM(S60:AW60),""))</f>
        <v>0</v>
      </c>
      <c r="AY60" s="537"/>
      <c r="AZ60" s="538">
        <f>IF($BB$3="４週",AX60/4,IF($BB$3="暦月",【記載例】通所型サービス!AX60/(【記載例】通所型サービス!$BB$8/7),""))</f>
        <v>0</v>
      </c>
      <c r="BA60" s="539"/>
      <c r="BB60" s="608"/>
      <c r="BC60" s="577"/>
      <c r="BD60" s="577"/>
      <c r="BE60" s="577"/>
      <c r="BF60" s="578"/>
    </row>
    <row r="61" spans="2:58" s="219" customFormat="1" ht="6" customHeight="1" thickBot="1">
      <c r="B61" s="251"/>
      <c r="C61" s="252"/>
      <c r="D61" s="252"/>
      <c r="E61" s="252"/>
      <c r="F61" s="253"/>
      <c r="G61" s="253"/>
      <c r="H61" s="254"/>
      <c r="I61" s="254"/>
      <c r="J61" s="254"/>
      <c r="K61" s="254"/>
      <c r="L61" s="253"/>
      <c r="M61" s="253"/>
      <c r="N61" s="253"/>
      <c r="O61" s="253"/>
      <c r="P61" s="255"/>
      <c r="Q61" s="255"/>
      <c r="R61" s="255"/>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6"/>
      <c r="AY61" s="256"/>
      <c r="AZ61" s="256"/>
      <c r="BA61" s="256"/>
      <c r="BB61" s="253"/>
      <c r="BC61" s="253"/>
      <c r="BD61" s="253"/>
      <c r="BE61" s="253"/>
      <c r="BF61" s="257"/>
    </row>
    <row r="62" spans="2:58" ht="20.100000000000001" customHeight="1">
      <c r="B62" s="360"/>
      <c r="C62" s="361"/>
      <c r="D62" s="361"/>
      <c r="E62" s="361"/>
      <c r="F62" s="361"/>
      <c r="G62" s="620" t="s">
        <v>140</v>
      </c>
      <c r="H62" s="620"/>
      <c r="I62" s="620"/>
      <c r="J62" s="620"/>
      <c r="K62" s="620"/>
      <c r="L62" s="620"/>
      <c r="M62" s="620"/>
      <c r="N62" s="620"/>
      <c r="O62" s="620"/>
      <c r="P62" s="620"/>
      <c r="Q62" s="620"/>
      <c r="R62" s="621"/>
      <c r="S62" s="260">
        <f>IF(SUMIF($F$22:$F$60, "生活相談員", S22:S60)=0,"",SUMIF($F$22:$F$60,"生活相談員",S22:S60))</f>
        <v>7</v>
      </c>
      <c r="T62" s="261">
        <f t="shared" ref="T62:AW62" si="1">IF(SUMIF($F$22:$F$60, "生活相談員", T22:T60)=0,"",SUMIF($F$22:$F$60,"生活相談員",T22:T60))</f>
        <v>7</v>
      </c>
      <c r="U62" s="261">
        <f t="shared" si="1"/>
        <v>7</v>
      </c>
      <c r="V62" s="261">
        <f t="shared" si="1"/>
        <v>7</v>
      </c>
      <c r="W62" s="261">
        <f t="shared" si="1"/>
        <v>7</v>
      </c>
      <c r="X62" s="261">
        <f t="shared" si="1"/>
        <v>7</v>
      </c>
      <c r="Y62" s="262">
        <f t="shared" si="1"/>
        <v>7</v>
      </c>
      <c r="Z62" s="260">
        <f t="shared" si="1"/>
        <v>7</v>
      </c>
      <c r="AA62" s="261">
        <f t="shared" si="1"/>
        <v>7</v>
      </c>
      <c r="AB62" s="261">
        <f t="shared" si="1"/>
        <v>7</v>
      </c>
      <c r="AC62" s="261">
        <f t="shared" si="1"/>
        <v>7</v>
      </c>
      <c r="AD62" s="261">
        <f t="shared" si="1"/>
        <v>7</v>
      </c>
      <c r="AE62" s="261">
        <f t="shared" si="1"/>
        <v>7</v>
      </c>
      <c r="AF62" s="262">
        <f t="shared" si="1"/>
        <v>7</v>
      </c>
      <c r="AG62" s="260">
        <f t="shared" si="1"/>
        <v>7</v>
      </c>
      <c r="AH62" s="261">
        <f t="shared" si="1"/>
        <v>7</v>
      </c>
      <c r="AI62" s="261">
        <f t="shared" si="1"/>
        <v>7</v>
      </c>
      <c r="AJ62" s="261">
        <f t="shared" si="1"/>
        <v>7</v>
      </c>
      <c r="AK62" s="261">
        <f t="shared" si="1"/>
        <v>7</v>
      </c>
      <c r="AL62" s="261">
        <f t="shared" si="1"/>
        <v>7</v>
      </c>
      <c r="AM62" s="262">
        <f t="shared" si="1"/>
        <v>7</v>
      </c>
      <c r="AN62" s="260">
        <f t="shared" si="1"/>
        <v>7</v>
      </c>
      <c r="AO62" s="261">
        <f t="shared" si="1"/>
        <v>7</v>
      </c>
      <c r="AP62" s="261">
        <f t="shared" si="1"/>
        <v>7</v>
      </c>
      <c r="AQ62" s="261">
        <f t="shared" si="1"/>
        <v>7</v>
      </c>
      <c r="AR62" s="261">
        <f t="shared" si="1"/>
        <v>7</v>
      </c>
      <c r="AS62" s="261">
        <f t="shared" si="1"/>
        <v>7</v>
      </c>
      <c r="AT62" s="262">
        <f t="shared" si="1"/>
        <v>7</v>
      </c>
      <c r="AU62" s="260" t="str">
        <f t="shared" si="1"/>
        <v/>
      </c>
      <c r="AV62" s="261" t="str">
        <f t="shared" si="1"/>
        <v/>
      </c>
      <c r="AW62" s="262" t="str">
        <f t="shared" si="1"/>
        <v/>
      </c>
      <c r="AX62" s="622">
        <f>IF(SUMIF($F$22:$F$60, "生活相談員", AX22:AY60)=0,"",SUMIF($F$22:$F$60,"生活相談員",AX22:AY60))</f>
        <v>196</v>
      </c>
      <c r="AY62" s="623"/>
      <c r="AZ62" s="582">
        <f>IF(AX62="","",IF($BB$3="４週",AX62/4,IF($BB$3="暦月",AX62/(【記載例】通所型サービス!$BB$8/7),"")))</f>
        <v>49</v>
      </c>
      <c r="BA62" s="583"/>
      <c r="BB62" s="652"/>
      <c r="BC62" s="653"/>
      <c r="BD62" s="653"/>
      <c r="BE62" s="653"/>
      <c r="BF62" s="654"/>
    </row>
    <row r="63" spans="2:58" ht="20.25" customHeight="1">
      <c r="B63" s="362"/>
      <c r="C63" s="363"/>
      <c r="D63" s="363"/>
      <c r="E63" s="363"/>
      <c r="F63" s="363"/>
      <c r="G63" s="593" t="s">
        <v>141</v>
      </c>
      <c r="H63" s="593"/>
      <c r="I63" s="593"/>
      <c r="J63" s="593"/>
      <c r="K63" s="593"/>
      <c r="L63" s="593"/>
      <c r="M63" s="593"/>
      <c r="N63" s="593"/>
      <c r="O63" s="593"/>
      <c r="P63" s="593"/>
      <c r="Q63" s="593"/>
      <c r="R63" s="594"/>
      <c r="S63" s="265">
        <f t="shared" ref="S63:AW63" si="2">IF(SUMIF($F$22:$F$60, "介護職員", S22:S60)=0,"",SUMIF($F$22:$F$60, "介護職員", S22:S60))</f>
        <v>14</v>
      </c>
      <c r="T63" s="266">
        <f t="shared" si="2"/>
        <v>14</v>
      </c>
      <c r="U63" s="266">
        <f t="shared" si="2"/>
        <v>14</v>
      </c>
      <c r="V63" s="266">
        <f t="shared" si="2"/>
        <v>14</v>
      </c>
      <c r="W63" s="266">
        <f t="shared" si="2"/>
        <v>14</v>
      </c>
      <c r="X63" s="266">
        <f t="shared" si="2"/>
        <v>14</v>
      </c>
      <c r="Y63" s="267">
        <f t="shared" si="2"/>
        <v>14</v>
      </c>
      <c r="Z63" s="265">
        <f t="shared" si="2"/>
        <v>14</v>
      </c>
      <c r="AA63" s="266">
        <f t="shared" si="2"/>
        <v>14</v>
      </c>
      <c r="AB63" s="266">
        <f t="shared" si="2"/>
        <v>14</v>
      </c>
      <c r="AC63" s="266">
        <f t="shared" si="2"/>
        <v>14</v>
      </c>
      <c r="AD63" s="266">
        <f t="shared" si="2"/>
        <v>14</v>
      </c>
      <c r="AE63" s="266">
        <f t="shared" si="2"/>
        <v>14</v>
      </c>
      <c r="AF63" s="267">
        <f t="shared" si="2"/>
        <v>14</v>
      </c>
      <c r="AG63" s="265">
        <f t="shared" si="2"/>
        <v>14</v>
      </c>
      <c r="AH63" s="266">
        <f t="shared" si="2"/>
        <v>14</v>
      </c>
      <c r="AI63" s="266">
        <f t="shared" si="2"/>
        <v>14</v>
      </c>
      <c r="AJ63" s="266">
        <f t="shared" si="2"/>
        <v>14</v>
      </c>
      <c r="AK63" s="266">
        <f t="shared" si="2"/>
        <v>14</v>
      </c>
      <c r="AL63" s="266">
        <f t="shared" si="2"/>
        <v>14</v>
      </c>
      <c r="AM63" s="267">
        <f t="shared" si="2"/>
        <v>14</v>
      </c>
      <c r="AN63" s="265">
        <f t="shared" si="2"/>
        <v>14</v>
      </c>
      <c r="AO63" s="266">
        <f t="shared" si="2"/>
        <v>14</v>
      </c>
      <c r="AP63" s="266">
        <f t="shared" si="2"/>
        <v>14</v>
      </c>
      <c r="AQ63" s="266">
        <f t="shared" si="2"/>
        <v>14</v>
      </c>
      <c r="AR63" s="266">
        <f t="shared" si="2"/>
        <v>14</v>
      </c>
      <c r="AS63" s="266">
        <f t="shared" si="2"/>
        <v>14</v>
      </c>
      <c r="AT63" s="267">
        <f t="shared" si="2"/>
        <v>14</v>
      </c>
      <c r="AU63" s="265" t="str">
        <f t="shared" si="2"/>
        <v/>
      </c>
      <c r="AV63" s="266" t="str">
        <f t="shared" si="2"/>
        <v/>
      </c>
      <c r="AW63" s="267" t="str">
        <f t="shared" si="2"/>
        <v/>
      </c>
      <c r="AX63" s="595">
        <f>IF(SUMIF($F$22:$F$60, "介護職員", AX22:AX60)=0,"",SUMIF($F$22:$F$60, "介護職員", AX22:AX60))</f>
        <v>392</v>
      </c>
      <c r="AY63" s="596"/>
      <c r="AZ63" s="597">
        <f>IF(AX63="","",IF($BB$3="４週",AX63/4,IF($BB$3="暦月",AX63/(【記載例】通所型サービス!$BB$8/7),"")))</f>
        <v>98</v>
      </c>
      <c r="BA63" s="598"/>
      <c r="BB63" s="655"/>
      <c r="BC63" s="656"/>
      <c r="BD63" s="656"/>
      <c r="BE63" s="656"/>
      <c r="BF63" s="657"/>
    </row>
    <row r="64" spans="2:58" ht="20.25" customHeight="1">
      <c r="B64" s="362"/>
      <c r="C64" s="363"/>
      <c r="D64" s="363"/>
      <c r="E64" s="363"/>
      <c r="F64" s="363"/>
      <c r="G64" s="593" t="s">
        <v>340</v>
      </c>
      <c r="H64" s="593"/>
      <c r="I64" s="593"/>
      <c r="J64" s="593"/>
      <c r="K64" s="593"/>
      <c r="L64" s="593"/>
      <c r="M64" s="593"/>
      <c r="N64" s="593"/>
      <c r="O64" s="593"/>
      <c r="P64" s="593"/>
      <c r="Q64" s="593"/>
      <c r="R64" s="594"/>
      <c r="S64" s="268">
        <v>20</v>
      </c>
      <c r="T64" s="269">
        <v>20</v>
      </c>
      <c r="U64" s="269">
        <v>20</v>
      </c>
      <c r="V64" s="269">
        <v>20</v>
      </c>
      <c r="W64" s="269">
        <v>20</v>
      </c>
      <c r="X64" s="269">
        <v>20</v>
      </c>
      <c r="Y64" s="270">
        <v>20</v>
      </c>
      <c r="Z64" s="268">
        <v>20</v>
      </c>
      <c r="AA64" s="269">
        <v>20</v>
      </c>
      <c r="AB64" s="269">
        <v>20</v>
      </c>
      <c r="AC64" s="269">
        <v>20</v>
      </c>
      <c r="AD64" s="269">
        <v>20</v>
      </c>
      <c r="AE64" s="269">
        <v>20</v>
      </c>
      <c r="AF64" s="270">
        <v>20</v>
      </c>
      <c r="AG64" s="268">
        <v>20</v>
      </c>
      <c r="AH64" s="269">
        <v>20</v>
      </c>
      <c r="AI64" s="269">
        <v>20</v>
      </c>
      <c r="AJ64" s="269">
        <v>20</v>
      </c>
      <c r="AK64" s="269">
        <v>20</v>
      </c>
      <c r="AL64" s="269">
        <v>20</v>
      </c>
      <c r="AM64" s="270">
        <v>20</v>
      </c>
      <c r="AN64" s="268">
        <v>20</v>
      </c>
      <c r="AO64" s="269">
        <v>20</v>
      </c>
      <c r="AP64" s="269">
        <v>20</v>
      </c>
      <c r="AQ64" s="269">
        <v>20</v>
      </c>
      <c r="AR64" s="269">
        <v>20</v>
      </c>
      <c r="AS64" s="269">
        <v>20</v>
      </c>
      <c r="AT64" s="270">
        <v>20</v>
      </c>
      <c r="AU64" s="268"/>
      <c r="AV64" s="269"/>
      <c r="AW64" s="270"/>
      <c r="AX64" s="661"/>
      <c r="AY64" s="662"/>
      <c r="AZ64" s="662"/>
      <c r="BA64" s="663"/>
      <c r="BB64" s="655"/>
      <c r="BC64" s="656"/>
      <c r="BD64" s="656"/>
      <c r="BE64" s="656"/>
      <c r="BF64" s="657"/>
    </row>
    <row r="65" spans="2:73" ht="20.25" customHeight="1">
      <c r="B65" s="362"/>
      <c r="C65" s="363"/>
      <c r="D65" s="363"/>
      <c r="E65" s="363"/>
      <c r="F65" s="363"/>
      <c r="G65" s="593" t="s">
        <v>143</v>
      </c>
      <c r="H65" s="593"/>
      <c r="I65" s="593"/>
      <c r="J65" s="593"/>
      <c r="K65" s="593"/>
      <c r="L65" s="593"/>
      <c r="M65" s="593"/>
      <c r="N65" s="593"/>
      <c r="O65" s="593"/>
      <c r="P65" s="593"/>
      <c r="Q65" s="593"/>
      <c r="R65" s="594"/>
      <c r="S65" s="268">
        <v>7</v>
      </c>
      <c r="T65" s="269">
        <v>7</v>
      </c>
      <c r="U65" s="269">
        <v>7</v>
      </c>
      <c r="V65" s="269">
        <v>7</v>
      </c>
      <c r="W65" s="269">
        <v>7</v>
      </c>
      <c r="X65" s="269">
        <v>7</v>
      </c>
      <c r="Y65" s="270">
        <v>7</v>
      </c>
      <c r="Z65" s="268">
        <v>7</v>
      </c>
      <c r="AA65" s="269">
        <v>7</v>
      </c>
      <c r="AB65" s="269">
        <v>7</v>
      </c>
      <c r="AC65" s="269">
        <v>7</v>
      </c>
      <c r="AD65" s="269">
        <v>7</v>
      </c>
      <c r="AE65" s="269">
        <v>7</v>
      </c>
      <c r="AF65" s="270">
        <v>7</v>
      </c>
      <c r="AG65" s="268">
        <v>7</v>
      </c>
      <c r="AH65" s="269">
        <v>7</v>
      </c>
      <c r="AI65" s="269">
        <v>7</v>
      </c>
      <c r="AJ65" s="269">
        <v>7</v>
      </c>
      <c r="AK65" s="269">
        <v>7</v>
      </c>
      <c r="AL65" s="269">
        <v>7</v>
      </c>
      <c r="AM65" s="270">
        <v>7</v>
      </c>
      <c r="AN65" s="268">
        <v>7</v>
      </c>
      <c r="AO65" s="269">
        <v>7</v>
      </c>
      <c r="AP65" s="269">
        <v>7</v>
      </c>
      <c r="AQ65" s="269">
        <v>7</v>
      </c>
      <c r="AR65" s="269">
        <v>7</v>
      </c>
      <c r="AS65" s="269">
        <v>7</v>
      </c>
      <c r="AT65" s="270">
        <v>7</v>
      </c>
      <c r="AU65" s="268"/>
      <c r="AV65" s="269"/>
      <c r="AW65" s="270"/>
      <c r="AX65" s="664"/>
      <c r="AY65" s="665"/>
      <c r="AZ65" s="665"/>
      <c r="BA65" s="666"/>
      <c r="BB65" s="655"/>
      <c r="BC65" s="656"/>
      <c r="BD65" s="656"/>
      <c r="BE65" s="656"/>
      <c r="BF65" s="657"/>
    </row>
    <row r="66" spans="2:73" ht="20.25" customHeight="1" thickBot="1">
      <c r="B66" s="364"/>
      <c r="C66" s="365"/>
      <c r="D66" s="365"/>
      <c r="E66" s="365"/>
      <c r="F66" s="365"/>
      <c r="G66" s="612" t="s">
        <v>144</v>
      </c>
      <c r="H66" s="612"/>
      <c r="I66" s="612"/>
      <c r="J66" s="612"/>
      <c r="K66" s="612"/>
      <c r="L66" s="612"/>
      <c r="M66" s="612"/>
      <c r="N66" s="612"/>
      <c r="O66" s="612"/>
      <c r="P66" s="612"/>
      <c r="Q66" s="612"/>
      <c r="R66" s="613"/>
      <c r="S66" s="273">
        <f>IF(S65&lt;&gt;"",IF(S64&gt;15,((S64-15)/5+1)*S65,S65),"")</f>
        <v>14</v>
      </c>
      <c r="T66" s="274">
        <f t="shared" ref="T66:AW66" si="3">IF(T65&lt;&gt;"",IF(T64&gt;15,((T64-15)/5+1)*T65,T65),"")</f>
        <v>14</v>
      </c>
      <c r="U66" s="274">
        <f t="shared" si="3"/>
        <v>14</v>
      </c>
      <c r="V66" s="274">
        <f t="shared" si="3"/>
        <v>14</v>
      </c>
      <c r="W66" s="274">
        <f t="shared" si="3"/>
        <v>14</v>
      </c>
      <c r="X66" s="274">
        <f t="shared" si="3"/>
        <v>14</v>
      </c>
      <c r="Y66" s="275">
        <f t="shared" si="3"/>
        <v>14</v>
      </c>
      <c r="Z66" s="273">
        <f t="shared" si="3"/>
        <v>14</v>
      </c>
      <c r="AA66" s="274">
        <f t="shared" si="3"/>
        <v>14</v>
      </c>
      <c r="AB66" s="274">
        <f t="shared" si="3"/>
        <v>14</v>
      </c>
      <c r="AC66" s="274">
        <f t="shared" si="3"/>
        <v>14</v>
      </c>
      <c r="AD66" s="274">
        <f t="shared" si="3"/>
        <v>14</v>
      </c>
      <c r="AE66" s="274">
        <f t="shared" si="3"/>
        <v>14</v>
      </c>
      <c r="AF66" s="275">
        <f t="shared" si="3"/>
        <v>14</v>
      </c>
      <c r="AG66" s="273">
        <f t="shared" si="3"/>
        <v>14</v>
      </c>
      <c r="AH66" s="274">
        <f t="shared" si="3"/>
        <v>14</v>
      </c>
      <c r="AI66" s="274">
        <f t="shared" si="3"/>
        <v>14</v>
      </c>
      <c r="AJ66" s="274">
        <f t="shared" si="3"/>
        <v>14</v>
      </c>
      <c r="AK66" s="274">
        <f t="shared" si="3"/>
        <v>14</v>
      </c>
      <c r="AL66" s="274">
        <f t="shared" si="3"/>
        <v>14</v>
      </c>
      <c r="AM66" s="275">
        <f t="shared" si="3"/>
        <v>14</v>
      </c>
      <c r="AN66" s="273">
        <f t="shared" si="3"/>
        <v>14</v>
      </c>
      <c r="AO66" s="274">
        <f t="shared" si="3"/>
        <v>14</v>
      </c>
      <c r="AP66" s="274">
        <f t="shared" si="3"/>
        <v>14</v>
      </c>
      <c r="AQ66" s="274">
        <f t="shared" si="3"/>
        <v>14</v>
      </c>
      <c r="AR66" s="274">
        <f t="shared" si="3"/>
        <v>14</v>
      </c>
      <c r="AS66" s="274">
        <f t="shared" si="3"/>
        <v>14</v>
      </c>
      <c r="AT66" s="275">
        <f t="shared" si="3"/>
        <v>14</v>
      </c>
      <c r="AU66" s="265" t="str">
        <f t="shared" si="3"/>
        <v/>
      </c>
      <c r="AV66" s="266" t="str">
        <f t="shared" si="3"/>
        <v/>
      </c>
      <c r="AW66" s="267" t="str">
        <f t="shared" si="3"/>
        <v/>
      </c>
      <c r="AX66" s="664"/>
      <c r="AY66" s="665"/>
      <c r="AZ66" s="665"/>
      <c r="BA66" s="666"/>
      <c r="BB66" s="655"/>
      <c r="BC66" s="656"/>
      <c r="BD66" s="656"/>
      <c r="BE66" s="656"/>
      <c r="BF66" s="657"/>
    </row>
    <row r="67" spans="2:73" ht="18.75" customHeight="1">
      <c r="B67" s="501" t="s">
        <v>145</v>
      </c>
      <c r="C67" s="502"/>
      <c r="D67" s="502"/>
      <c r="E67" s="502"/>
      <c r="F67" s="502"/>
      <c r="G67" s="502"/>
      <c r="H67" s="502"/>
      <c r="I67" s="502"/>
      <c r="J67" s="502"/>
      <c r="K67" s="503"/>
      <c r="L67" s="614" t="s">
        <v>146</v>
      </c>
      <c r="M67" s="614"/>
      <c r="N67" s="614"/>
      <c r="O67" s="614"/>
      <c r="P67" s="614"/>
      <c r="Q67" s="614"/>
      <c r="R67" s="615"/>
      <c r="S67" s="276">
        <f>IF($L67="","",IF(COUNTIFS($F$22:$F$60,$L67,S$22:S$60,"&gt;0")=0,"",COUNTIFS($F$22:$F$60,$L67,S$22:S$60,"&gt;0")))</f>
        <v>1</v>
      </c>
      <c r="T67" s="277">
        <f t="shared" ref="T67:AW71" si="4">IF($L67="","",IF(COUNTIFS($F$22:$F$60,$L67,T$22:T$60,"&gt;0")=0,"",COUNTIFS($F$22:$F$60,$L67,T$22:T$60,"&gt;0")))</f>
        <v>1</v>
      </c>
      <c r="U67" s="277">
        <f t="shared" si="4"/>
        <v>1</v>
      </c>
      <c r="V67" s="277">
        <f t="shared" si="4"/>
        <v>1</v>
      </c>
      <c r="W67" s="277">
        <f t="shared" si="4"/>
        <v>1</v>
      </c>
      <c r="X67" s="277">
        <f t="shared" si="4"/>
        <v>1</v>
      </c>
      <c r="Y67" s="278">
        <f t="shared" si="4"/>
        <v>1</v>
      </c>
      <c r="Z67" s="279">
        <f t="shared" si="4"/>
        <v>1</v>
      </c>
      <c r="AA67" s="277">
        <f t="shared" si="4"/>
        <v>1</v>
      </c>
      <c r="AB67" s="277">
        <f t="shared" si="4"/>
        <v>1</v>
      </c>
      <c r="AC67" s="277">
        <f t="shared" si="4"/>
        <v>1</v>
      </c>
      <c r="AD67" s="277">
        <f t="shared" si="4"/>
        <v>1</v>
      </c>
      <c r="AE67" s="277">
        <f t="shared" si="4"/>
        <v>1</v>
      </c>
      <c r="AF67" s="278">
        <f t="shared" si="4"/>
        <v>1</v>
      </c>
      <c r="AG67" s="277">
        <f t="shared" si="4"/>
        <v>1</v>
      </c>
      <c r="AH67" s="277">
        <f t="shared" si="4"/>
        <v>1</v>
      </c>
      <c r="AI67" s="277">
        <f t="shared" si="4"/>
        <v>1</v>
      </c>
      <c r="AJ67" s="277">
        <f t="shared" si="4"/>
        <v>1</v>
      </c>
      <c r="AK67" s="277">
        <f t="shared" si="4"/>
        <v>1</v>
      </c>
      <c r="AL67" s="277">
        <f t="shared" si="4"/>
        <v>1</v>
      </c>
      <c r="AM67" s="278">
        <f t="shared" si="4"/>
        <v>1</v>
      </c>
      <c r="AN67" s="277">
        <f t="shared" si="4"/>
        <v>1</v>
      </c>
      <c r="AO67" s="277">
        <f t="shared" si="4"/>
        <v>1</v>
      </c>
      <c r="AP67" s="277">
        <f t="shared" si="4"/>
        <v>1</v>
      </c>
      <c r="AQ67" s="277">
        <f t="shared" si="4"/>
        <v>1</v>
      </c>
      <c r="AR67" s="277">
        <f t="shared" si="4"/>
        <v>1</v>
      </c>
      <c r="AS67" s="277">
        <f t="shared" si="4"/>
        <v>1</v>
      </c>
      <c r="AT67" s="278">
        <f t="shared" si="4"/>
        <v>1</v>
      </c>
      <c r="AU67" s="277" t="str">
        <f t="shared" si="4"/>
        <v/>
      </c>
      <c r="AV67" s="277" t="str">
        <f t="shared" si="4"/>
        <v/>
      </c>
      <c r="AW67" s="278" t="str">
        <f t="shared" si="4"/>
        <v/>
      </c>
      <c r="AX67" s="664"/>
      <c r="AY67" s="665"/>
      <c r="AZ67" s="665"/>
      <c r="BA67" s="666"/>
      <c r="BB67" s="655"/>
      <c r="BC67" s="656"/>
      <c r="BD67" s="656"/>
      <c r="BE67" s="656"/>
      <c r="BF67" s="657"/>
    </row>
    <row r="68" spans="2:73" ht="18.75" customHeight="1">
      <c r="B68" s="501"/>
      <c r="C68" s="502"/>
      <c r="D68" s="502"/>
      <c r="E68" s="502"/>
      <c r="F68" s="502"/>
      <c r="G68" s="502"/>
      <c r="H68" s="502"/>
      <c r="I68" s="502"/>
      <c r="J68" s="502"/>
      <c r="K68" s="503"/>
      <c r="L68" s="616" t="s">
        <v>147</v>
      </c>
      <c r="M68" s="616"/>
      <c r="N68" s="616"/>
      <c r="O68" s="616"/>
      <c r="P68" s="616"/>
      <c r="Q68" s="616"/>
      <c r="R68" s="617"/>
      <c r="S68" s="265">
        <f t="shared" ref="S68:AH71" si="5">IF($L68="","",IF(COUNTIFS($F$22:$F$60,$L68,S$22:S$60,"&gt;0")=0,"",COUNTIFS($F$22:$F$60,$L68,S$22:S$60,"&gt;0")))</f>
        <v>1</v>
      </c>
      <c r="T68" s="266">
        <f>IF($L68="","",IF(COUNTIFS($F$22:$F$60,$L68,T$22:T$60,"&gt;0")=0,"",COUNTIFS($F$22:$F$60,$L68,T$22:T$60,"&gt;0")))</f>
        <v>1</v>
      </c>
      <c r="U68" s="266">
        <f t="shared" si="5"/>
        <v>1</v>
      </c>
      <c r="V68" s="266">
        <f t="shared" si="5"/>
        <v>1</v>
      </c>
      <c r="W68" s="266">
        <f t="shared" si="5"/>
        <v>1</v>
      </c>
      <c r="X68" s="266">
        <f t="shared" si="5"/>
        <v>1</v>
      </c>
      <c r="Y68" s="267">
        <f t="shared" si="5"/>
        <v>1</v>
      </c>
      <c r="Z68" s="280">
        <f t="shared" si="5"/>
        <v>1</v>
      </c>
      <c r="AA68" s="266">
        <f t="shared" si="5"/>
        <v>1</v>
      </c>
      <c r="AB68" s="266">
        <f t="shared" si="5"/>
        <v>1</v>
      </c>
      <c r="AC68" s="266">
        <f t="shared" si="5"/>
        <v>1</v>
      </c>
      <c r="AD68" s="266">
        <f t="shared" si="5"/>
        <v>1</v>
      </c>
      <c r="AE68" s="266">
        <f t="shared" si="5"/>
        <v>1</v>
      </c>
      <c r="AF68" s="267">
        <f t="shared" si="5"/>
        <v>1</v>
      </c>
      <c r="AG68" s="266">
        <f t="shared" si="5"/>
        <v>1</v>
      </c>
      <c r="AH68" s="266">
        <f t="shared" si="5"/>
        <v>1</v>
      </c>
      <c r="AI68" s="266">
        <f t="shared" si="4"/>
        <v>1</v>
      </c>
      <c r="AJ68" s="266">
        <f t="shared" si="4"/>
        <v>1</v>
      </c>
      <c r="AK68" s="266">
        <f t="shared" si="4"/>
        <v>1</v>
      </c>
      <c r="AL68" s="266">
        <f t="shared" si="4"/>
        <v>1</v>
      </c>
      <c r="AM68" s="267">
        <f t="shared" si="4"/>
        <v>1</v>
      </c>
      <c r="AN68" s="266">
        <f t="shared" si="4"/>
        <v>1</v>
      </c>
      <c r="AO68" s="266">
        <f t="shared" si="4"/>
        <v>1</v>
      </c>
      <c r="AP68" s="266">
        <f t="shared" si="4"/>
        <v>1</v>
      </c>
      <c r="AQ68" s="266">
        <f t="shared" si="4"/>
        <v>1</v>
      </c>
      <c r="AR68" s="266">
        <f t="shared" si="4"/>
        <v>1</v>
      </c>
      <c r="AS68" s="266">
        <f t="shared" si="4"/>
        <v>1</v>
      </c>
      <c r="AT68" s="267">
        <f t="shared" si="4"/>
        <v>1</v>
      </c>
      <c r="AU68" s="266" t="str">
        <f t="shared" si="4"/>
        <v/>
      </c>
      <c r="AV68" s="266" t="str">
        <f t="shared" si="4"/>
        <v/>
      </c>
      <c r="AW68" s="267" t="str">
        <f t="shared" si="4"/>
        <v/>
      </c>
      <c r="AX68" s="664"/>
      <c r="AY68" s="665"/>
      <c r="AZ68" s="665"/>
      <c r="BA68" s="666"/>
      <c r="BB68" s="655"/>
      <c r="BC68" s="656"/>
      <c r="BD68" s="656"/>
      <c r="BE68" s="656"/>
      <c r="BF68" s="657"/>
    </row>
    <row r="69" spans="2:73" ht="18.75" customHeight="1">
      <c r="B69" s="501"/>
      <c r="C69" s="502"/>
      <c r="D69" s="502"/>
      <c r="E69" s="502"/>
      <c r="F69" s="502"/>
      <c r="G69" s="502"/>
      <c r="H69" s="502"/>
      <c r="I69" s="502"/>
      <c r="J69" s="502"/>
      <c r="K69" s="503"/>
      <c r="L69" s="616" t="s">
        <v>148</v>
      </c>
      <c r="M69" s="616"/>
      <c r="N69" s="616"/>
      <c r="O69" s="616"/>
      <c r="P69" s="616"/>
      <c r="Q69" s="616"/>
      <c r="R69" s="617"/>
      <c r="S69" s="265">
        <f t="shared" si="5"/>
        <v>2</v>
      </c>
      <c r="T69" s="266">
        <f t="shared" si="4"/>
        <v>2</v>
      </c>
      <c r="U69" s="266">
        <f t="shared" si="4"/>
        <v>2</v>
      </c>
      <c r="V69" s="266">
        <f t="shared" si="4"/>
        <v>2</v>
      </c>
      <c r="W69" s="266">
        <f t="shared" si="4"/>
        <v>2</v>
      </c>
      <c r="X69" s="266">
        <f>IF($L69="","",IF(COUNTIFS($F$22:$F$60,$L69,X$22:X$60,"&gt;0")=0,"",COUNTIFS($F$22:$F$60,$L69,X$22:X$60,"&gt;0")))</f>
        <v>2</v>
      </c>
      <c r="Y69" s="267">
        <f t="shared" si="4"/>
        <v>2</v>
      </c>
      <c r="Z69" s="280">
        <f t="shared" si="4"/>
        <v>2</v>
      </c>
      <c r="AA69" s="266">
        <f t="shared" si="4"/>
        <v>2</v>
      </c>
      <c r="AB69" s="266">
        <f t="shared" si="4"/>
        <v>2</v>
      </c>
      <c r="AC69" s="266">
        <f t="shared" si="4"/>
        <v>2</v>
      </c>
      <c r="AD69" s="266">
        <f t="shared" si="4"/>
        <v>2</v>
      </c>
      <c r="AE69" s="266">
        <f t="shared" si="4"/>
        <v>2</v>
      </c>
      <c r="AF69" s="267">
        <f t="shared" si="4"/>
        <v>2</v>
      </c>
      <c r="AG69" s="266">
        <f t="shared" si="4"/>
        <v>2</v>
      </c>
      <c r="AH69" s="266">
        <f t="shared" si="4"/>
        <v>2</v>
      </c>
      <c r="AI69" s="266">
        <f t="shared" si="4"/>
        <v>2</v>
      </c>
      <c r="AJ69" s="266">
        <f t="shared" si="4"/>
        <v>2</v>
      </c>
      <c r="AK69" s="266">
        <f t="shared" si="4"/>
        <v>2</v>
      </c>
      <c r="AL69" s="266">
        <f t="shared" si="4"/>
        <v>2</v>
      </c>
      <c r="AM69" s="267">
        <f t="shared" si="4"/>
        <v>2</v>
      </c>
      <c r="AN69" s="266">
        <f t="shared" si="4"/>
        <v>2</v>
      </c>
      <c r="AO69" s="266">
        <f t="shared" si="4"/>
        <v>2</v>
      </c>
      <c r="AP69" s="266">
        <f t="shared" si="4"/>
        <v>2</v>
      </c>
      <c r="AQ69" s="266">
        <f t="shared" si="4"/>
        <v>2</v>
      </c>
      <c r="AR69" s="266">
        <f t="shared" si="4"/>
        <v>2</v>
      </c>
      <c r="AS69" s="266">
        <f t="shared" si="4"/>
        <v>2</v>
      </c>
      <c r="AT69" s="267">
        <f t="shared" si="4"/>
        <v>2</v>
      </c>
      <c r="AU69" s="266" t="str">
        <f t="shared" si="4"/>
        <v/>
      </c>
      <c r="AV69" s="266" t="str">
        <f t="shared" si="4"/>
        <v/>
      </c>
      <c r="AW69" s="267" t="str">
        <f t="shared" si="4"/>
        <v/>
      </c>
      <c r="AX69" s="664"/>
      <c r="AY69" s="665"/>
      <c r="AZ69" s="665"/>
      <c r="BA69" s="666"/>
      <c r="BB69" s="655"/>
      <c r="BC69" s="656"/>
      <c r="BD69" s="656"/>
      <c r="BE69" s="656"/>
      <c r="BF69" s="657"/>
    </row>
    <row r="70" spans="2:73" ht="18.75" customHeight="1">
      <c r="B70" s="501"/>
      <c r="C70" s="502"/>
      <c r="D70" s="502"/>
      <c r="E70" s="502"/>
      <c r="F70" s="502"/>
      <c r="G70" s="502"/>
      <c r="H70" s="502"/>
      <c r="I70" s="502"/>
      <c r="J70" s="502"/>
      <c r="K70" s="503"/>
      <c r="L70" s="616" t="s">
        <v>149</v>
      </c>
      <c r="M70" s="616"/>
      <c r="N70" s="616"/>
      <c r="O70" s="616"/>
      <c r="P70" s="616"/>
      <c r="Q70" s="616"/>
      <c r="R70" s="617"/>
      <c r="S70" s="265">
        <f t="shared" si="5"/>
        <v>1</v>
      </c>
      <c r="T70" s="266">
        <f t="shared" si="4"/>
        <v>1</v>
      </c>
      <c r="U70" s="266">
        <f t="shared" si="4"/>
        <v>1</v>
      </c>
      <c r="V70" s="266">
        <f t="shared" si="4"/>
        <v>1</v>
      </c>
      <c r="W70" s="266">
        <f t="shared" si="4"/>
        <v>1</v>
      </c>
      <c r="X70" s="266">
        <f t="shared" si="4"/>
        <v>1</v>
      </c>
      <c r="Y70" s="267">
        <f t="shared" si="4"/>
        <v>1</v>
      </c>
      <c r="Z70" s="280">
        <f t="shared" si="4"/>
        <v>1</v>
      </c>
      <c r="AA70" s="266">
        <f t="shared" si="4"/>
        <v>1</v>
      </c>
      <c r="AB70" s="266">
        <f t="shared" si="4"/>
        <v>1</v>
      </c>
      <c r="AC70" s="266">
        <f t="shared" si="4"/>
        <v>1</v>
      </c>
      <c r="AD70" s="266">
        <f t="shared" si="4"/>
        <v>1</v>
      </c>
      <c r="AE70" s="266">
        <f t="shared" si="4"/>
        <v>1</v>
      </c>
      <c r="AF70" s="267">
        <f t="shared" si="4"/>
        <v>1</v>
      </c>
      <c r="AG70" s="266">
        <f t="shared" si="4"/>
        <v>1</v>
      </c>
      <c r="AH70" s="266">
        <f t="shared" si="4"/>
        <v>1</v>
      </c>
      <c r="AI70" s="266">
        <f t="shared" si="4"/>
        <v>1</v>
      </c>
      <c r="AJ70" s="266">
        <f t="shared" si="4"/>
        <v>1</v>
      </c>
      <c r="AK70" s="266">
        <f t="shared" si="4"/>
        <v>1</v>
      </c>
      <c r="AL70" s="266">
        <f t="shared" si="4"/>
        <v>1</v>
      </c>
      <c r="AM70" s="267">
        <f t="shared" si="4"/>
        <v>1</v>
      </c>
      <c r="AN70" s="266">
        <f t="shared" si="4"/>
        <v>1</v>
      </c>
      <c r="AO70" s="266">
        <f t="shared" si="4"/>
        <v>1</v>
      </c>
      <c r="AP70" s="266">
        <f t="shared" si="4"/>
        <v>1</v>
      </c>
      <c r="AQ70" s="266">
        <f t="shared" si="4"/>
        <v>1</v>
      </c>
      <c r="AR70" s="266">
        <f t="shared" si="4"/>
        <v>1</v>
      </c>
      <c r="AS70" s="266">
        <f t="shared" si="4"/>
        <v>1</v>
      </c>
      <c r="AT70" s="267">
        <f t="shared" si="4"/>
        <v>1</v>
      </c>
      <c r="AU70" s="266" t="str">
        <f t="shared" si="4"/>
        <v/>
      </c>
      <c r="AV70" s="266" t="str">
        <f t="shared" si="4"/>
        <v/>
      </c>
      <c r="AW70" s="267" t="str">
        <f t="shared" si="4"/>
        <v/>
      </c>
      <c r="AX70" s="664"/>
      <c r="AY70" s="665"/>
      <c r="AZ70" s="665"/>
      <c r="BA70" s="666"/>
      <c r="BB70" s="655"/>
      <c r="BC70" s="656"/>
      <c r="BD70" s="656"/>
      <c r="BE70" s="656"/>
      <c r="BF70" s="657"/>
    </row>
    <row r="71" spans="2:73" ht="18.75" customHeight="1" thickBot="1">
      <c r="B71" s="504"/>
      <c r="C71" s="505"/>
      <c r="D71" s="505"/>
      <c r="E71" s="505"/>
      <c r="F71" s="505"/>
      <c r="G71" s="505"/>
      <c r="H71" s="505"/>
      <c r="I71" s="505"/>
      <c r="J71" s="505"/>
      <c r="K71" s="506"/>
      <c r="L71" s="618"/>
      <c r="M71" s="618"/>
      <c r="N71" s="618"/>
      <c r="O71" s="618"/>
      <c r="P71" s="618"/>
      <c r="Q71" s="618"/>
      <c r="R71" s="619"/>
      <c r="S71" s="281" t="str">
        <f t="shared" si="5"/>
        <v/>
      </c>
      <c r="T71" s="282" t="str">
        <f t="shared" si="4"/>
        <v/>
      </c>
      <c r="U71" s="282" t="str">
        <f t="shared" si="4"/>
        <v/>
      </c>
      <c r="V71" s="282" t="str">
        <f t="shared" si="4"/>
        <v/>
      </c>
      <c r="W71" s="282" t="str">
        <f t="shared" si="4"/>
        <v/>
      </c>
      <c r="X71" s="282" t="str">
        <f t="shared" si="4"/>
        <v/>
      </c>
      <c r="Y71" s="283" t="str">
        <f t="shared" si="4"/>
        <v/>
      </c>
      <c r="Z71" s="284" t="str">
        <f t="shared" si="4"/>
        <v/>
      </c>
      <c r="AA71" s="282" t="str">
        <f t="shared" si="4"/>
        <v/>
      </c>
      <c r="AB71" s="282" t="str">
        <f t="shared" si="4"/>
        <v/>
      </c>
      <c r="AC71" s="282" t="str">
        <f t="shared" si="4"/>
        <v/>
      </c>
      <c r="AD71" s="282" t="str">
        <f t="shared" si="4"/>
        <v/>
      </c>
      <c r="AE71" s="282" t="str">
        <f t="shared" si="4"/>
        <v/>
      </c>
      <c r="AF71" s="283" t="str">
        <f t="shared" si="4"/>
        <v/>
      </c>
      <c r="AG71" s="282" t="str">
        <f t="shared" si="4"/>
        <v/>
      </c>
      <c r="AH71" s="282" t="str">
        <f t="shared" si="4"/>
        <v/>
      </c>
      <c r="AI71" s="282" t="str">
        <f t="shared" si="4"/>
        <v/>
      </c>
      <c r="AJ71" s="282" t="str">
        <f t="shared" si="4"/>
        <v/>
      </c>
      <c r="AK71" s="282" t="str">
        <f t="shared" si="4"/>
        <v/>
      </c>
      <c r="AL71" s="282" t="str">
        <f t="shared" si="4"/>
        <v/>
      </c>
      <c r="AM71" s="283" t="str">
        <f t="shared" si="4"/>
        <v/>
      </c>
      <c r="AN71" s="282" t="str">
        <f t="shared" si="4"/>
        <v/>
      </c>
      <c r="AO71" s="282" t="str">
        <f t="shared" si="4"/>
        <v/>
      </c>
      <c r="AP71" s="282" t="str">
        <f t="shared" si="4"/>
        <v/>
      </c>
      <c r="AQ71" s="282" t="str">
        <f t="shared" si="4"/>
        <v/>
      </c>
      <c r="AR71" s="282" t="str">
        <f t="shared" si="4"/>
        <v/>
      </c>
      <c r="AS71" s="282" t="str">
        <f t="shared" si="4"/>
        <v/>
      </c>
      <c r="AT71" s="283" t="str">
        <f t="shared" si="4"/>
        <v/>
      </c>
      <c r="AU71" s="282" t="str">
        <f t="shared" si="4"/>
        <v/>
      </c>
      <c r="AV71" s="282" t="str">
        <f t="shared" si="4"/>
        <v/>
      </c>
      <c r="AW71" s="283" t="str">
        <f t="shared" si="4"/>
        <v/>
      </c>
      <c r="AX71" s="667"/>
      <c r="AY71" s="668"/>
      <c r="AZ71" s="668"/>
      <c r="BA71" s="669"/>
      <c r="BB71" s="658"/>
      <c r="BC71" s="659"/>
      <c r="BD71" s="659"/>
      <c r="BE71" s="659"/>
      <c r="BF71" s="660"/>
    </row>
    <row r="72" spans="2:73" ht="13.5" customHeight="1">
      <c r="C72" s="285"/>
      <c r="D72" s="285"/>
      <c r="E72" s="285"/>
      <c r="F72" s="285"/>
      <c r="G72" s="286"/>
      <c r="H72" s="287"/>
      <c r="AF72" s="222"/>
    </row>
    <row r="73" spans="2:73" ht="11.4" customHeight="1">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2:73" ht="20.25" customHeight="1">
      <c r="BN74" s="217"/>
      <c r="BO74" s="205"/>
      <c r="BP74" s="217"/>
      <c r="BQ74" s="217"/>
      <c r="BR74" s="217"/>
      <c r="BS74" s="289"/>
      <c r="BT74" s="290"/>
      <c r="BU74" s="290"/>
    </row>
    <row r="75" spans="2:73" ht="20.25" customHeight="1">
      <c r="C75" s="291"/>
      <c r="D75" s="291"/>
      <c r="E75" s="291"/>
      <c r="F75" s="291"/>
      <c r="G75" s="291"/>
      <c r="H75" s="222"/>
      <c r="I75" s="222"/>
    </row>
    <row r="76" spans="2:73" ht="20.25" customHeight="1">
      <c r="C76" s="291"/>
      <c r="D76" s="291"/>
      <c r="E76" s="291"/>
      <c r="F76" s="291"/>
      <c r="G76" s="291"/>
      <c r="H76" s="222"/>
      <c r="I76" s="222"/>
    </row>
    <row r="77" spans="2:73" ht="20.25" customHeight="1">
      <c r="C77" s="222"/>
      <c r="D77" s="222"/>
      <c r="E77" s="222"/>
      <c r="F77" s="222"/>
      <c r="G77" s="222"/>
    </row>
    <row r="78" spans="2:73" ht="20.25" customHeight="1">
      <c r="C78" s="222"/>
      <c r="D78" s="222"/>
      <c r="E78" s="222"/>
      <c r="F78" s="222"/>
      <c r="G78" s="222"/>
    </row>
    <row r="79" spans="2:73" ht="20.25" customHeight="1">
      <c r="C79" s="222"/>
      <c r="D79" s="222"/>
      <c r="E79" s="222"/>
      <c r="F79" s="222"/>
      <c r="G79" s="222"/>
    </row>
    <row r="80" spans="2:73" ht="20.25" customHeight="1">
      <c r="C80" s="222"/>
      <c r="D80" s="222"/>
      <c r="E80" s="222"/>
      <c r="F80" s="222"/>
      <c r="G80" s="222"/>
    </row>
  </sheetData>
  <sheetProtection insertColumns="0" deleteRows="0"/>
  <mergeCells count="243">
    <mergeCell ref="L68:R68"/>
    <mergeCell ref="L69:R69"/>
    <mergeCell ref="L70:R70"/>
    <mergeCell ref="L71:R71"/>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77CC59C0-A668-4F1A-882F-8980DA86974C}">
      <formula1>32</formula1>
      <formula2>40</formula2>
    </dataValidation>
    <dataValidation type="list" allowBlank="1" showInputMessage="1" sqref="G22:G60" xr:uid="{150C2B15-F400-47A0-84AC-B045A512C1E8}">
      <formula1>"A, B, C, D"</formula1>
    </dataValidation>
    <dataValidation type="list" allowBlank="1" showInputMessage="1" sqref="C22:E60" xr:uid="{C6AFF2E5-433B-4BE4-8641-59C090A0DE26}">
      <formula1>職種</formula1>
    </dataValidation>
    <dataValidation type="list" allowBlank="1" showInputMessage="1" showErrorMessage="1" sqref="BB4:BE4" xr:uid="{D13D8536-934B-4C7C-B3E0-58D58FF24CB0}">
      <formula1>"予定,実績,予定・実績"</formula1>
    </dataValidation>
    <dataValidation type="list" allowBlank="1" showInputMessage="1" sqref="S58:AW58 S22:AW22 S25:AW25 S28:AW28 S31:AW31 S34:AW34 S37:AW37 S40:AW40 S43:AW43 S46:AW46 S49:AW49 S52:AW52 S55:AW55" xr:uid="{ED1FD735-764B-4EC7-9E39-4DAF5CE5CCDC}">
      <formula1>【記載例】シフト記号</formula1>
    </dataValidation>
    <dataValidation type="list" errorStyle="warning" allowBlank="1" showInputMessage="1" error="リストにない場合のみ、入力してください。" sqref="H22:K60" xr:uid="{5A1B7FED-BB74-4420-9554-A149D969365C}">
      <formula1>INDIRECT(C22)</formula1>
    </dataValidation>
    <dataValidation type="list" allowBlank="1" showInputMessage="1" showErrorMessage="1" sqref="BB3:BE3" xr:uid="{4532FF21-1FCD-4E74-94A1-594A2854133D}">
      <formula1>"４週,暦月"</formula1>
    </dataValidation>
    <dataValidation type="list" allowBlank="1" showInputMessage="1" showErrorMessage="1" sqref="AC3" xr:uid="{101246E0-FD1C-41A4-829B-59A3506A5DB8}">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B0259DDF-D660-486A-B8FA-BDB65522872B}">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D6E4-26FC-485B-BE24-0817E00664A0}">
  <sheetPr>
    <pageSetUpPr fitToPage="1"/>
  </sheetPr>
  <dimension ref="B1:W42"/>
  <sheetViews>
    <sheetView zoomScale="75" zoomScaleNormal="75" workbookViewId="0">
      <selection activeCell="E7" sqref="E7"/>
    </sheetView>
  </sheetViews>
  <sheetFormatPr defaultColWidth="10" defaultRowHeight="26.4"/>
  <cols>
    <col min="1" max="1" width="1.77734375" style="301" customWidth="1"/>
    <col min="2" max="2" width="6.21875" style="300" customWidth="1"/>
    <col min="3" max="3" width="11.77734375" style="300" customWidth="1"/>
    <col min="4" max="4" width="3.77734375" style="300" bestFit="1" customWidth="1"/>
    <col min="5" max="5" width="17.33203125" style="301" customWidth="1"/>
    <col min="6" max="6" width="3.77734375" style="301" bestFit="1" customWidth="1"/>
    <col min="7" max="7" width="17.33203125" style="301" customWidth="1"/>
    <col min="8" max="8" width="3.77734375" style="301" bestFit="1" customWidth="1"/>
    <col min="9" max="9" width="17.33203125" style="300" customWidth="1"/>
    <col min="10" max="10" width="3.77734375" style="301" bestFit="1" customWidth="1"/>
    <col min="11" max="11" width="17.33203125" style="301" customWidth="1"/>
    <col min="12" max="12" width="3.77734375" style="301" customWidth="1"/>
    <col min="13" max="13" width="17.33203125" style="301" customWidth="1"/>
    <col min="14" max="14" width="3.77734375" style="301" customWidth="1"/>
    <col min="15" max="15" width="17.33203125" style="301" customWidth="1"/>
    <col min="16" max="16" width="3.77734375" style="301" customWidth="1"/>
    <col min="17" max="17" width="17.33203125" style="301" customWidth="1"/>
    <col min="18" max="18" width="3.77734375" style="301" customWidth="1"/>
    <col min="19" max="19" width="17.33203125" style="301" customWidth="1"/>
    <col min="20" max="20" width="3.77734375" style="301" customWidth="1"/>
    <col min="21" max="21" width="17.33203125" style="301" customWidth="1"/>
    <col min="22" max="22" width="3.77734375" style="301" customWidth="1"/>
    <col min="23" max="23" width="56.21875" style="301" customWidth="1"/>
    <col min="24" max="16384" width="10" style="301"/>
  </cols>
  <sheetData>
    <row r="1" spans="2:23">
      <c r="B1" s="299" t="s">
        <v>193</v>
      </c>
    </row>
    <row r="2" spans="2:23">
      <c r="B2" s="302" t="s">
        <v>194</v>
      </c>
      <c r="E2" s="303"/>
      <c r="I2" s="304"/>
    </row>
    <row r="3" spans="2:23">
      <c r="B3" s="304" t="s">
        <v>195</v>
      </c>
      <c r="E3" s="303" t="s">
        <v>196</v>
      </c>
      <c r="I3" s="304"/>
    </row>
    <row r="4" spans="2:23">
      <c r="B4" s="302"/>
      <c r="E4" s="644" t="s">
        <v>197</v>
      </c>
      <c r="F4" s="644"/>
      <c r="G4" s="644"/>
      <c r="H4" s="644"/>
      <c r="I4" s="644"/>
      <c r="J4" s="644"/>
      <c r="K4" s="644"/>
      <c r="M4" s="644" t="s">
        <v>198</v>
      </c>
      <c r="N4" s="644"/>
      <c r="O4" s="644"/>
      <c r="Q4" s="644" t="s">
        <v>199</v>
      </c>
      <c r="R4" s="644"/>
      <c r="S4" s="644"/>
      <c r="T4" s="644"/>
      <c r="U4" s="644"/>
      <c r="W4" s="644" t="s">
        <v>200</v>
      </c>
    </row>
    <row r="5" spans="2:23">
      <c r="B5" s="300" t="s">
        <v>124</v>
      </c>
      <c r="C5" s="300" t="s">
        <v>201</v>
      </c>
      <c r="E5" s="300" t="s">
        <v>202</v>
      </c>
      <c r="F5" s="300"/>
      <c r="G5" s="300" t="s">
        <v>203</v>
      </c>
      <c r="I5" s="300" t="s">
        <v>204</v>
      </c>
      <c r="K5" s="300" t="s">
        <v>197</v>
      </c>
      <c r="M5" s="300" t="s">
        <v>205</v>
      </c>
      <c r="O5" s="300" t="s">
        <v>206</v>
      </c>
      <c r="Q5" s="300" t="s">
        <v>205</v>
      </c>
      <c r="S5" s="300" t="s">
        <v>206</v>
      </c>
      <c r="U5" s="300" t="s">
        <v>197</v>
      </c>
      <c r="W5" s="644"/>
    </row>
    <row r="6" spans="2:23">
      <c r="B6" s="300">
        <v>1</v>
      </c>
      <c r="C6" s="305" t="s">
        <v>207</v>
      </c>
      <c r="D6" s="300" t="s">
        <v>208</v>
      </c>
      <c r="E6" s="306">
        <v>0.375</v>
      </c>
      <c r="F6" s="300" t="s">
        <v>121</v>
      </c>
      <c r="G6" s="306">
        <v>0.75</v>
      </c>
      <c r="H6" s="301" t="s">
        <v>209</v>
      </c>
      <c r="I6" s="306">
        <v>4.1666666666666664E-2</v>
      </c>
      <c r="J6" s="301" t="s">
        <v>104</v>
      </c>
      <c r="K6" s="307">
        <f t="shared" ref="K6:K8" si="0">(G6-E6-I6)*24</f>
        <v>8</v>
      </c>
      <c r="M6" s="306">
        <v>0.39583333333333331</v>
      </c>
      <c r="N6" s="300" t="s">
        <v>121</v>
      </c>
      <c r="O6" s="306">
        <v>0.6875</v>
      </c>
      <c r="Q6" s="308">
        <f>IF(E6&lt;M6,M6,E6)</f>
        <v>0.39583333333333331</v>
      </c>
      <c r="R6" s="300" t="s">
        <v>121</v>
      </c>
      <c r="S6" s="308">
        <f t="shared" ref="S6:S8" si="1">IF(G6&gt;O6,O6,G6)</f>
        <v>0.6875</v>
      </c>
      <c r="U6" s="307">
        <f t="shared" ref="U6:U8" si="2">(S6-Q6)*24</f>
        <v>7</v>
      </c>
      <c r="W6" s="309"/>
    </row>
    <row r="7" spans="2:23">
      <c r="B7" s="300">
        <v>2</v>
      </c>
      <c r="C7" s="305" t="s">
        <v>210</v>
      </c>
      <c r="D7" s="300" t="s">
        <v>208</v>
      </c>
      <c r="E7" s="306"/>
      <c r="F7" s="300" t="s">
        <v>121</v>
      </c>
      <c r="G7" s="306"/>
      <c r="H7" s="301" t="s">
        <v>209</v>
      </c>
      <c r="I7" s="306">
        <v>0</v>
      </c>
      <c r="J7" s="301" t="s">
        <v>104</v>
      </c>
      <c r="K7" s="307">
        <f t="shared" si="0"/>
        <v>0</v>
      </c>
      <c r="M7" s="306"/>
      <c r="N7" s="300" t="s">
        <v>121</v>
      </c>
      <c r="O7" s="306"/>
      <c r="Q7" s="308">
        <f t="shared" ref="Q7:Q8" si="3">IF(E7&lt;M7,M7,E7)</f>
        <v>0</v>
      </c>
      <c r="R7" s="300" t="s">
        <v>121</v>
      </c>
      <c r="S7" s="308">
        <f t="shared" si="1"/>
        <v>0</v>
      </c>
      <c r="U7" s="307">
        <f t="shared" si="2"/>
        <v>0</v>
      </c>
      <c r="W7" s="309"/>
    </row>
    <row r="8" spans="2:23">
      <c r="B8" s="300">
        <v>3</v>
      </c>
      <c r="C8" s="305" t="s">
        <v>211</v>
      </c>
      <c r="D8" s="300" t="s">
        <v>208</v>
      </c>
      <c r="E8" s="306"/>
      <c r="F8" s="300" t="s">
        <v>121</v>
      </c>
      <c r="G8" s="306"/>
      <c r="H8" s="301" t="s">
        <v>209</v>
      </c>
      <c r="I8" s="306">
        <v>0</v>
      </c>
      <c r="J8" s="301" t="s">
        <v>104</v>
      </c>
      <c r="K8" s="307">
        <f t="shared" si="0"/>
        <v>0</v>
      </c>
      <c r="M8" s="306"/>
      <c r="N8" s="300" t="s">
        <v>121</v>
      </c>
      <c r="O8" s="306"/>
      <c r="Q8" s="308">
        <f t="shared" si="3"/>
        <v>0</v>
      </c>
      <c r="R8" s="300" t="s">
        <v>121</v>
      </c>
      <c r="S8" s="308">
        <f t="shared" si="1"/>
        <v>0</v>
      </c>
      <c r="U8" s="307">
        <f t="shared" si="2"/>
        <v>0</v>
      </c>
      <c r="W8" s="309"/>
    </row>
    <row r="9" spans="2:23">
      <c r="B9" s="300">
        <v>4</v>
      </c>
      <c r="C9" s="305" t="s">
        <v>212</v>
      </c>
      <c r="D9" s="300" t="s">
        <v>208</v>
      </c>
      <c r="E9" s="306"/>
      <c r="F9" s="300" t="s">
        <v>121</v>
      </c>
      <c r="G9" s="306"/>
      <c r="H9" s="301" t="s">
        <v>209</v>
      </c>
      <c r="I9" s="306">
        <v>0</v>
      </c>
      <c r="J9" s="301" t="s">
        <v>104</v>
      </c>
      <c r="K9" s="307">
        <f>(G9-E9-I9)*24</f>
        <v>0</v>
      </c>
      <c r="M9" s="306"/>
      <c r="N9" s="300" t="s">
        <v>121</v>
      </c>
      <c r="O9" s="306"/>
      <c r="Q9" s="308">
        <f>IF(E9&lt;M9,M9,E9)</f>
        <v>0</v>
      </c>
      <c r="R9" s="300" t="s">
        <v>121</v>
      </c>
      <c r="S9" s="308">
        <f>IF(G9&gt;O9,O9,G9)</f>
        <v>0</v>
      </c>
      <c r="U9" s="307">
        <f>(S9-Q9)*24</f>
        <v>0</v>
      </c>
      <c r="W9" s="309"/>
    </row>
    <row r="10" spans="2:23">
      <c r="B10" s="300">
        <v>5</v>
      </c>
      <c r="C10" s="305" t="s">
        <v>213</v>
      </c>
      <c r="D10" s="300" t="s">
        <v>208</v>
      </c>
      <c r="E10" s="306"/>
      <c r="F10" s="300" t="s">
        <v>121</v>
      </c>
      <c r="G10" s="306"/>
      <c r="H10" s="301" t="s">
        <v>209</v>
      </c>
      <c r="I10" s="306">
        <v>0</v>
      </c>
      <c r="J10" s="301" t="s">
        <v>104</v>
      </c>
      <c r="K10" s="307">
        <f>(G10-E10-I10)*24</f>
        <v>0</v>
      </c>
      <c r="M10" s="306"/>
      <c r="N10" s="300" t="s">
        <v>121</v>
      </c>
      <c r="O10" s="306"/>
      <c r="Q10" s="308">
        <f t="shared" ref="Q10:Q25" si="4">IF(E10&lt;M10,M10,E10)</f>
        <v>0</v>
      </c>
      <c r="R10" s="300" t="s">
        <v>121</v>
      </c>
      <c r="S10" s="308">
        <f t="shared" ref="S10:S25" si="5">IF(G10&gt;O10,O10,G10)</f>
        <v>0</v>
      </c>
      <c r="U10" s="307">
        <f t="shared" ref="U10:U25" si="6">(S10-Q10)*24</f>
        <v>0</v>
      </c>
      <c r="W10" s="309"/>
    </row>
    <row r="11" spans="2:23">
      <c r="B11" s="300">
        <v>6</v>
      </c>
      <c r="C11" s="305" t="s">
        <v>214</v>
      </c>
      <c r="D11" s="300" t="s">
        <v>208</v>
      </c>
      <c r="E11" s="306"/>
      <c r="F11" s="300" t="s">
        <v>121</v>
      </c>
      <c r="G11" s="306"/>
      <c r="H11" s="301" t="s">
        <v>209</v>
      </c>
      <c r="I11" s="306">
        <v>0</v>
      </c>
      <c r="J11" s="301" t="s">
        <v>104</v>
      </c>
      <c r="K11" s="307">
        <f t="shared" ref="K11:K25" si="7">(G11-E11-I11)*24</f>
        <v>0</v>
      </c>
      <c r="M11" s="306"/>
      <c r="N11" s="300" t="s">
        <v>121</v>
      </c>
      <c r="O11" s="306"/>
      <c r="Q11" s="308">
        <f t="shared" si="4"/>
        <v>0</v>
      </c>
      <c r="R11" s="300" t="s">
        <v>121</v>
      </c>
      <c r="S11" s="308">
        <f t="shared" si="5"/>
        <v>0</v>
      </c>
      <c r="U11" s="307">
        <f t="shared" si="6"/>
        <v>0</v>
      </c>
      <c r="W11" s="309"/>
    </row>
    <row r="12" spans="2:23">
      <c r="B12" s="300">
        <v>7</v>
      </c>
      <c r="C12" s="305" t="s">
        <v>215</v>
      </c>
      <c r="D12" s="300" t="s">
        <v>208</v>
      </c>
      <c r="E12" s="306"/>
      <c r="F12" s="300" t="s">
        <v>121</v>
      </c>
      <c r="G12" s="306"/>
      <c r="H12" s="301" t="s">
        <v>209</v>
      </c>
      <c r="I12" s="306">
        <v>0</v>
      </c>
      <c r="J12" s="301" t="s">
        <v>104</v>
      </c>
      <c r="K12" s="307">
        <f t="shared" si="7"/>
        <v>0</v>
      </c>
      <c r="M12" s="306"/>
      <c r="N12" s="300" t="s">
        <v>121</v>
      </c>
      <c r="O12" s="306"/>
      <c r="Q12" s="308">
        <f t="shared" si="4"/>
        <v>0</v>
      </c>
      <c r="R12" s="300" t="s">
        <v>121</v>
      </c>
      <c r="S12" s="308">
        <f t="shared" si="5"/>
        <v>0</v>
      </c>
      <c r="U12" s="307">
        <f t="shared" si="6"/>
        <v>0</v>
      </c>
      <c r="W12" s="309"/>
    </row>
    <row r="13" spans="2:23">
      <c r="B13" s="300">
        <v>8</v>
      </c>
      <c r="C13" s="305" t="s">
        <v>216</v>
      </c>
      <c r="D13" s="300" t="s">
        <v>208</v>
      </c>
      <c r="E13" s="306"/>
      <c r="F13" s="300" t="s">
        <v>121</v>
      </c>
      <c r="G13" s="306"/>
      <c r="H13" s="301" t="s">
        <v>209</v>
      </c>
      <c r="I13" s="306">
        <v>0</v>
      </c>
      <c r="J13" s="301" t="s">
        <v>104</v>
      </c>
      <c r="K13" s="307">
        <f t="shared" si="7"/>
        <v>0</v>
      </c>
      <c r="M13" s="306"/>
      <c r="N13" s="300" t="s">
        <v>121</v>
      </c>
      <c r="O13" s="306"/>
      <c r="Q13" s="308">
        <f t="shared" si="4"/>
        <v>0</v>
      </c>
      <c r="R13" s="300" t="s">
        <v>121</v>
      </c>
      <c r="S13" s="308">
        <f t="shared" si="5"/>
        <v>0</v>
      </c>
      <c r="U13" s="307">
        <f t="shared" si="6"/>
        <v>0</v>
      </c>
      <c r="W13" s="309"/>
    </row>
    <row r="14" spans="2:23">
      <c r="B14" s="300">
        <v>9</v>
      </c>
      <c r="C14" s="305" t="s">
        <v>217</v>
      </c>
      <c r="D14" s="300" t="s">
        <v>208</v>
      </c>
      <c r="E14" s="306"/>
      <c r="F14" s="300" t="s">
        <v>121</v>
      </c>
      <c r="G14" s="306"/>
      <c r="H14" s="301" t="s">
        <v>209</v>
      </c>
      <c r="I14" s="306">
        <v>0</v>
      </c>
      <c r="J14" s="301" t="s">
        <v>104</v>
      </c>
      <c r="K14" s="307">
        <f t="shared" si="7"/>
        <v>0</v>
      </c>
      <c r="M14" s="306"/>
      <c r="N14" s="300" t="s">
        <v>121</v>
      </c>
      <c r="O14" s="306"/>
      <c r="Q14" s="308">
        <f t="shared" si="4"/>
        <v>0</v>
      </c>
      <c r="R14" s="300" t="s">
        <v>121</v>
      </c>
      <c r="S14" s="308">
        <f t="shared" si="5"/>
        <v>0</v>
      </c>
      <c r="U14" s="307">
        <f t="shared" si="6"/>
        <v>0</v>
      </c>
      <c r="W14" s="309"/>
    </row>
    <row r="15" spans="2:23">
      <c r="B15" s="300">
        <v>10</v>
      </c>
      <c r="C15" s="305" t="s">
        <v>218</v>
      </c>
      <c r="D15" s="300" t="s">
        <v>208</v>
      </c>
      <c r="E15" s="306"/>
      <c r="F15" s="300" t="s">
        <v>121</v>
      </c>
      <c r="G15" s="306"/>
      <c r="H15" s="301" t="s">
        <v>209</v>
      </c>
      <c r="I15" s="306">
        <v>0</v>
      </c>
      <c r="J15" s="301" t="s">
        <v>104</v>
      </c>
      <c r="K15" s="307">
        <f t="shared" si="7"/>
        <v>0</v>
      </c>
      <c r="M15" s="306"/>
      <c r="N15" s="300" t="s">
        <v>121</v>
      </c>
      <c r="O15" s="306"/>
      <c r="Q15" s="308">
        <f t="shared" si="4"/>
        <v>0</v>
      </c>
      <c r="R15" s="300" t="s">
        <v>121</v>
      </c>
      <c r="S15" s="308">
        <f>IF(G15&gt;O15,O15,G15)</f>
        <v>0</v>
      </c>
      <c r="U15" s="307">
        <f t="shared" si="6"/>
        <v>0</v>
      </c>
      <c r="W15" s="309"/>
    </row>
    <row r="16" spans="2:23">
      <c r="B16" s="300">
        <v>11</v>
      </c>
      <c r="C16" s="305" t="s">
        <v>219</v>
      </c>
      <c r="D16" s="300" t="s">
        <v>208</v>
      </c>
      <c r="E16" s="306"/>
      <c r="F16" s="300" t="s">
        <v>121</v>
      </c>
      <c r="G16" s="306"/>
      <c r="H16" s="301" t="s">
        <v>209</v>
      </c>
      <c r="I16" s="306">
        <v>0</v>
      </c>
      <c r="J16" s="301" t="s">
        <v>104</v>
      </c>
      <c r="K16" s="307">
        <f t="shared" si="7"/>
        <v>0</v>
      </c>
      <c r="M16" s="306"/>
      <c r="N16" s="300" t="s">
        <v>121</v>
      </c>
      <c r="O16" s="306"/>
      <c r="Q16" s="308">
        <f t="shared" si="4"/>
        <v>0</v>
      </c>
      <c r="R16" s="300" t="s">
        <v>121</v>
      </c>
      <c r="S16" s="308">
        <f t="shared" si="5"/>
        <v>0</v>
      </c>
      <c r="U16" s="307">
        <f t="shared" si="6"/>
        <v>0</v>
      </c>
      <c r="W16" s="309"/>
    </row>
    <row r="17" spans="2:23">
      <c r="B17" s="300">
        <v>12</v>
      </c>
      <c r="C17" s="305" t="s">
        <v>220</v>
      </c>
      <c r="D17" s="300" t="s">
        <v>208</v>
      </c>
      <c r="E17" s="306"/>
      <c r="F17" s="300" t="s">
        <v>121</v>
      </c>
      <c r="G17" s="306"/>
      <c r="H17" s="301" t="s">
        <v>209</v>
      </c>
      <c r="I17" s="306">
        <v>0</v>
      </c>
      <c r="J17" s="301" t="s">
        <v>104</v>
      </c>
      <c r="K17" s="307">
        <f t="shared" si="7"/>
        <v>0</v>
      </c>
      <c r="M17" s="306"/>
      <c r="N17" s="300" t="s">
        <v>121</v>
      </c>
      <c r="O17" s="306"/>
      <c r="Q17" s="308">
        <f t="shared" si="4"/>
        <v>0</v>
      </c>
      <c r="R17" s="300" t="s">
        <v>121</v>
      </c>
      <c r="S17" s="308">
        <f t="shared" si="5"/>
        <v>0</v>
      </c>
      <c r="U17" s="307">
        <f t="shared" si="6"/>
        <v>0</v>
      </c>
      <c r="W17" s="309"/>
    </row>
    <row r="18" spans="2:23">
      <c r="B18" s="300">
        <v>13</v>
      </c>
      <c r="C18" s="305" t="s">
        <v>221</v>
      </c>
      <c r="D18" s="300" t="s">
        <v>208</v>
      </c>
      <c r="E18" s="306"/>
      <c r="F18" s="300" t="s">
        <v>121</v>
      </c>
      <c r="G18" s="306"/>
      <c r="H18" s="301" t="s">
        <v>209</v>
      </c>
      <c r="I18" s="306">
        <v>0</v>
      </c>
      <c r="J18" s="301" t="s">
        <v>104</v>
      </c>
      <c r="K18" s="307">
        <f t="shared" si="7"/>
        <v>0</v>
      </c>
      <c r="M18" s="306"/>
      <c r="N18" s="300" t="s">
        <v>121</v>
      </c>
      <c r="O18" s="306"/>
      <c r="Q18" s="308">
        <f t="shared" si="4"/>
        <v>0</v>
      </c>
      <c r="R18" s="300" t="s">
        <v>121</v>
      </c>
      <c r="S18" s="308">
        <f t="shared" si="5"/>
        <v>0</v>
      </c>
      <c r="U18" s="307">
        <f t="shared" si="6"/>
        <v>0</v>
      </c>
      <c r="W18" s="309"/>
    </row>
    <row r="19" spans="2:23">
      <c r="B19" s="300">
        <v>14</v>
      </c>
      <c r="C19" s="305" t="s">
        <v>222</v>
      </c>
      <c r="D19" s="300" t="s">
        <v>208</v>
      </c>
      <c r="E19" s="306"/>
      <c r="F19" s="300" t="s">
        <v>121</v>
      </c>
      <c r="G19" s="306"/>
      <c r="H19" s="301" t="s">
        <v>209</v>
      </c>
      <c r="I19" s="306">
        <v>0</v>
      </c>
      <c r="J19" s="301" t="s">
        <v>104</v>
      </c>
      <c r="K19" s="307">
        <f t="shared" si="7"/>
        <v>0</v>
      </c>
      <c r="M19" s="306"/>
      <c r="N19" s="300" t="s">
        <v>121</v>
      </c>
      <c r="O19" s="306"/>
      <c r="Q19" s="308">
        <f t="shared" si="4"/>
        <v>0</v>
      </c>
      <c r="R19" s="300" t="s">
        <v>121</v>
      </c>
      <c r="S19" s="308">
        <f t="shared" si="5"/>
        <v>0</v>
      </c>
      <c r="U19" s="307">
        <f t="shared" si="6"/>
        <v>0</v>
      </c>
      <c r="W19" s="309"/>
    </row>
    <row r="20" spans="2:23">
      <c r="B20" s="300">
        <v>15</v>
      </c>
      <c r="C20" s="305" t="s">
        <v>223</v>
      </c>
      <c r="D20" s="300" t="s">
        <v>208</v>
      </c>
      <c r="E20" s="306"/>
      <c r="F20" s="300" t="s">
        <v>121</v>
      </c>
      <c r="G20" s="306"/>
      <c r="H20" s="301" t="s">
        <v>209</v>
      </c>
      <c r="I20" s="306">
        <v>0</v>
      </c>
      <c r="J20" s="301" t="s">
        <v>104</v>
      </c>
      <c r="K20" s="310">
        <f t="shared" si="7"/>
        <v>0</v>
      </c>
      <c r="M20" s="306"/>
      <c r="N20" s="300" t="s">
        <v>121</v>
      </c>
      <c r="O20" s="306"/>
      <c r="Q20" s="308">
        <f t="shared" si="4"/>
        <v>0</v>
      </c>
      <c r="R20" s="300" t="s">
        <v>121</v>
      </c>
      <c r="S20" s="308">
        <f t="shared" si="5"/>
        <v>0</v>
      </c>
      <c r="U20" s="307">
        <f t="shared" si="6"/>
        <v>0</v>
      </c>
      <c r="W20" s="309"/>
    </row>
    <row r="21" spans="2:23">
      <c r="B21" s="300">
        <v>16</v>
      </c>
      <c r="C21" s="305" t="s">
        <v>224</v>
      </c>
      <c r="D21" s="300" t="s">
        <v>208</v>
      </c>
      <c r="E21" s="306"/>
      <c r="F21" s="300" t="s">
        <v>121</v>
      </c>
      <c r="G21" s="306"/>
      <c r="H21" s="301" t="s">
        <v>209</v>
      </c>
      <c r="I21" s="306">
        <v>0</v>
      </c>
      <c r="J21" s="301" t="s">
        <v>104</v>
      </c>
      <c r="K21" s="307">
        <f t="shared" si="7"/>
        <v>0</v>
      </c>
      <c r="M21" s="306"/>
      <c r="N21" s="300" t="s">
        <v>121</v>
      </c>
      <c r="O21" s="306"/>
      <c r="Q21" s="308">
        <f t="shared" si="4"/>
        <v>0</v>
      </c>
      <c r="R21" s="300" t="s">
        <v>121</v>
      </c>
      <c r="S21" s="308">
        <f t="shared" si="5"/>
        <v>0</v>
      </c>
      <c r="U21" s="307">
        <f t="shared" si="6"/>
        <v>0</v>
      </c>
      <c r="W21" s="309"/>
    </row>
    <row r="22" spans="2:23">
      <c r="B22" s="300">
        <v>17</v>
      </c>
      <c r="C22" s="305" t="s">
        <v>225</v>
      </c>
      <c r="D22" s="300" t="s">
        <v>208</v>
      </c>
      <c r="E22" s="306"/>
      <c r="F22" s="300" t="s">
        <v>121</v>
      </c>
      <c r="G22" s="306"/>
      <c r="H22" s="301" t="s">
        <v>209</v>
      </c>
      <c r="I22" s="306">
        <v>0</v>
      </c>
      <c r="J22" s="301" t="s">
        <v>104</v>
      </c>
      <c r="K22" s="307">
        <f t="shared" si="7"/>
        <v>0</v>
      </c>
      <c r="M22" s="306"/>
      <c r="N22" s="300" t="s">
        <v>121</v>
      </c>
      <c r="O22" s="306"/>
      <c r="Q22" s="308">
        <f t="shared" si="4"/>
        <v>0</v>
      </c>
      <c r="R22" s="300" t="s">
        <v>121</v>
      </c>
      <c r="S22" s="308">
        <f t="shared" si="5"/>
        <v>0</v>
      </c>
      <c r="U22" s="307">
        <f t="shared" si="6"/>
        <v>0</v>
      </c>
      <c r="W22" s="309"/>
    </row>
    <row r="23" spans="2:23">
      <c r="B23" s="300">
        <v>18</v>
      </c>
      <c r="C23" s="305" t="s">
        <v>226</v>
      </c>
      <c r="D23" s="300" t="s">
        <v>208</v>
      </c>
      <c r="E23" s="306"/>
      <c r="F23" s="300" t="s">
        <v>121</v>
      </c>
      <c r="G23" s="306"/>
      <c r="H23" s="301" t="s">
        <v>209</v>
      </c>
      <c r="I23" s="306">
        <v>0</v>
      </c>
      <c r="J23" s="301" t="s">
        <v>104</v>
      </c>
      <c r="K23" s="307">
        <f t="shared" si="7"/>
        <v>0</v>
      </c>
      <c r="M23" s="306"/>
      <c r="N23" s="300" t="s">
        <v>121</v>
      </c>
      <c r="O23" s="306"/>
      <c r="Q23" s="308">
        <f t="shared" si="4"/>
        <v>0</v>
      </c>
      <c r="R23" s="300" t="s">
        <v>121</v>
      </c>
      <c r="S23" s="308">
        <f t="shared" si="5"/>
        <v>0</v>
      </c>
      <c r="U23" s="307">
        <f t="shared" si="6"/>
        <v>0</v>
      </c>
      <c r="W23" s="309"/>
    </row>
    <row r="24" spans="2:23">
      <c r="B24" s="300">
        <v>19</v>
      </c>
      <c r="C24" s="305" t="s">
        <v>227</v>
      </c>
      <c r="D24" s="300" t="s">
        <v>208</v>
      </c>
      <c r="E24" s="306"/>
      <c r="F24" s="300" t="s">
        <v>121</v>
      </c>
      <c r="G24" s="306"/>
      <c r="H24" s="301" t="s">
        <v>209</v>
      </c>
      <c r="I24" s="306">
        <v>0</v>
      </c>
      <c r="J24" s="301" t="s">
        <v>104</v>
      </c>
      <c r="K24" s="307">
        <f t="shared" si="7"/>
        <v>0</v>
      </c>
      <c r="M24" s="306"/>
      <c r="N24" s="300" t="s">
        <v>121</v>
      </c>
      <c r="O24" s="306"/>
      <c r="Q24" s="308">
        <f t="shared" si="4"/>
        <v>0</v>
      </c>
      <c r="R24" s="300" t="s">
        <v>121</v>
      </c>
      <c r="S24" s="308">
        <f t="shared" si="5"/>
        <v>0</v>
      </c>
      <c r="U24" s="307">
        <f t="shared" si="6"/>
        <v>0</v>
      </c>
      <c r="W24" s="309"/>
    </row>
    <row r="25" spans="2:23">
      <c r="B25" s="300">
        <v>20</v>
      </c>
      <c r="C25" s="305" t="s">
        <v>228</v>
      </c>
      <c r="D25" s="300" t="s">
        <v>208</v>
      </c>
      <c r="E25" s="306"/>
      <c r="F25" s="300" t="s">
        <v>121</v>
      </c>
      <c r="G25" s="306"/>
      <c r="H25" s="301" t="s">
        <v>209</v>
      </c>
      <c r="I25" s="306">
        <v>0</v>
      </c>
      <c r="J25" s="301" t="s">
        <v>104</v>
      </c>
      <c r="K25" s="307">
        <f t="shared" si="7"/>
        <v>0</v>
      </c>
      <c r="M25" s="306"/>
      <c r="N25" s="300" t="s">
        <v>121</v>
      </c>
      <c r="O25" s="306"/>
      <c r="Q25" s="308">
        <f t="shared" si="4"/>
        <v>0</v>
      </c>
      <c r="R25" s="300" t="s">
        <v>121</v>
      </c>
      <c r="S25" s="308">
        <f t="shared" si="5"/>
        <v>0</v>
      </c>
      <c r="U25" s="307">
        <f t="shared" si="6"/>
        <v>0</v>
      </c>
      <c r="W25" s="309"/>
    </row>
    <row r="26" spans="2:23">
      <c r="B26" s="300">
        <v>21</v>
      </c>
      <c r="C26" s="305" t="s">
        <v>229</v>
      </c>
      <c r="D26" s="300" t="s">
        <v>208</v>
      </c>
      <c r="E26" s="311"/>
      <c r="F26" s="300" t="s">
        <v>121</v>
      </c>
      <c r="G26" s="311"/>
      <c r="H26" s="301" t="s">
        <v>209</v>
      </c>
      <c r="I26" s="311"/>
      <c r="J26" s="301" t="s">
        <v>104</v>
      </c>
      <c r="K26" s="305">
        <v>1</v>
      </c>
      <c r="M26" s="307"/>
      <c r="N26" s="300" t="s">
        <v>121</v>
      </c>
      <c r="O26" s="307"/>
      <c r="Q26" s="307"/>
      <c r="R26" s="300" t="s">
        <v>121</v>
      </c>
      <c r="S26" s="307"/>
      <c r="U26" s="305">
        <v>1</v>
      </c>
      <c r="W26" s="309"/>
    </row>
    <row r="27" spans="2:23">
      <c r="B27" s="300">
        <v>22</v>
      </c>
      <c r="C27" s="305" t="s">
        <v>230</v>
      </c>
      <c r="D27" s="300" t="s">
        <v>208</v>
      </c>
      <c r="E27" s="311"/>
      <c r="F27" s="300" t="s">
        <v>121</v>
      </c>
      <c r="G27" s="311"/>
      <c r="H27" s="301" t="s">
        <v>209</v>
      </c>
      <c r="I27" s="311"/>
      <c r="J27" s="301" t="s">
        <v>104</v>
      </c>
      <c r="K27" s="305">
        <v>2</v>
      </c>
      <c r="M27" s="307"/>
      <c r="N27" s="300" t="s">
        <v>121</v>
      </c>
      <c r="O27" s="307"/>
      <c r="Q27" s="307"/>
      <c r="R27" s="300" t="s">
        <v>121</v>
      </c>
      <c r="S27" s="307"/>
      <c r="U27" s="305">
        <v>2</v>
      </c>
      <c r="W27" s="309"/>
    </row>
    <row r="28" spans="2:23">
      <c r="B28" s="300">
        <v>23</v>
      </c>
      <c r="C28" s="305" t="s">
        <v>231</v>
      </c>
      <c r="D28" s="300" t="s">
        <v>208</v>
      </c>
      <c r="E28" s="311"/>
      <c r="F28" s="300" t="s">
        <v>121</v>
      </c>
      <c r="G28" s="311"/>
      <c r="H28" s="301" t="s">
        <v>209</v>
      </c>
      <c r="I28" s="311"/>
      <c r="J28" s="301" t="s">
        <v>104</v>
      </c>
      <c r="K28" s="305">
        <v>3</v>
      </c>
      <c r="M28" s="307"/>
      <c r="N28" s="300" t="s">
        <v>121</v>
      </c>
      <c r="O28" s="307"/>
      <c r="Q28" s="307"/>
      <c r="R28" s="300" t="s">
        <v>121</v>
      </c>
      <c r="S28" s="307"/>
      <c r="U28" s="305">
        <v>3</v>
      </c>
      <c r="W28" s="309"/>
    </row>
    <row r="29" spans="2:23">
      <c r="B29" s="300">
        <v>24</v>
      </c>
      <c r="C29" s="305" t="s">
        <v>232</v>
      </c>
      <c r="D29" s="300" t="s">
        <v>208</v>
      </c>
      <c r="E29" s="311"/>
      <c r="F29" s="300" t="s">
        <v>121</v>
      </c>
      <c r="G29" s="311"/>
      <c r="H29" s="301" t="s">
        <v>209</v>
      </c>
      <c r="I29" s="311"/>
      <c r="J29" s="301" t="s">
        <v>104</v>
      </c>
      <c r="K29" s="305">
        <v>4</v>
      </c>
      <c r="M29" s="307"/>
      <c r="N29" s="300" t="s">
        <v>121</v>
      </c>
      <c r="O29" s="307"/>
      <c r="Q29" s="307"/>
      <c r="R29" s="300" t="s">
        <v>121</v>
      </c>
      <c r="S29" s="307"/>
      <c r="U29" s="305">
        <v>4</v>
      </c>
      <c r="W29" s="309"/>
    </row>
    <row r="30" spans="2:23">
      <c r="B30" s="300">
        <v>25</v>
      </c>
      <c r="C30" s="305" t="s">
        <v>233</v>
      </c>
      <c r="D30" s="300" t="s">
        <v>208</v>
      </c>
      <c r="E30" s="311"/>
      <c r="F30" s="300" t="s">
        <v>121</v>
      </c>
      <c r="G30" s="311"/>
      <c r="H30" s="301" t="s">
        <v>209</v>
      </c>
      <c r="I30" s="311"/>
      <c r="J30" s="301" t="s">
        <v>104</v>
      </c>
      <c r="K30" s="305">
        <v>4</v>
      </c>
      <c r="M30" s="307"/>
      <c r="N30" s="300" t="s">
        <v>121</v>
      </c>
      <c r="O30" s="307"/>
      <c r="Q30" s="307"/>
      <c r="R30" s="300" t="s">
        <v>121</v>
      </c>
      <c r="S30" s="307"/>
      <c r="U30" s="305">
        <v>3</v>
      </c>
      <c r="W30" s="309"/>
    </row>
    <row r="31" spans="2:23">
      <c r="B31" s="300">
        <v>26</v>
      </c>
      <c r="C31" s="305" t="s">
        <v>234</v>
      </c>
      <c r="D31" s="300" t="s">
        <v>208</v>
      </c>
      <c r="E31" s="311"/>
      <c r="F31" s="300" t="s">
        <v>121</v>
      </c>
      <c r="G31" s="311"/>
      <c r="H31" s="301" t="s">
        <v>209</v>
      </c>
      <c r="I31" s="311"/>
      <c r="J31" s="301" t="s">
        <v>104</v>
      </c>
      <c r="K31" s="305">
        <v>5</v>
      </c>
      <c r="M31" s="307"/>
      <c r="N31" s="300" t="s">
        <v>121</v>
      </c>
      <c r="O31" s="307"/>
      <c r="Q31" s="307"/>
      <c r="R31" s="300" t="s">
        <v>121</v>
      </c>
      <c r="S31" s="307"/>
      <c r="U31" s="305">
        <v>5</v>
      </c>
      <c r="W31" s="309"/>
    </row>
    <row r="32" spans="2:23">
      <c r="B32" s="300">
        <v>27</v>
      </c>
      <c r="C32" s="305" t="s">
        <v>235</v>
      </c>
      <c r="D32" s="300" t="s">
        <v>208</v>
      </c>
      <c r="E32" s="311"/>
      <c r="F32" s="300" t="s">
        <v>121</v>
      </c>
      <c r="G32" s="311"/>
      <c r="H32" s="301" t="s">
        <v>209</v>
      </c>
      <c r="I32" s="311"/>
      <c r="J32" s="301" t="s">
        <v>104</v>
      </c>
      <c r="K32" s="305">
        <v>0</v>
      </c>
      <c r="M32" s="307"/>
      <c r="N32" s="300" t="s">
        <v>121</v>
      </c>
      <c r="O32" s="307"/>
      <c r="Q32" s="307"/>
      <c r="R32" s="300" t="s">
        <v>121</v>
      </c>
      <c r="S32" s="307"/>
      <c r="U32" s="305">
        <v>0</v>
      </c>
      <c r="W32" s="309" t="s">
        <v>236</v>
      </c>
    </row>
    <row r="33" spans="2:23">
      <c r="B33" s="300">
        <v>28</v>
      </c>
      <c r="C33" s="305" t="s">
        <v>237</v>
      </c>
      <c r="D33" s="300" t="s">
        <v>208</v>
      </c>
      <c r="E33" s="311"/>
      <c r="F33" s="300" t="s">
        <v>121</v>
      </c>
      <c r="G33" s="311"/>
      <c r="H33" s="301" t="s">
        <v>209</v>
      </c>
      <c r="I33" s="311"/>
      <c r="J33" s="301" t="s">
        <v>104</v>
      </c>
      <c r="K33" s="305"/>
      <c r="M33" s="307"/>
      <c r="N33" s="300" t="s">
        <v>121</v>
      </c>
      <c r="O33" s="307"/>
      <c r="Q33" s="307"/>
      <c r="R33" s="300" t="s">
        <v>121</v>
      </c>
      <c r="S33" s="307"/>
      <c r="U33" s="305"/>
      <c r="W33" s="309"/>
    </row>
    <row r="34" spans="2:23">
      <c r="B34" s="300">
        <v>29</v>
      </c>
      <c r="C34" s="305" t="s">
        <v>237</v>
      </c>
      <c r="D34" s="300" t="s">
        <v>208</v>
      </c>
      <c r="E34" s="311"/>
      <c r="F34" s="300" t="s">
        <v>121</v>
      </c>
      <c r="G34" s="311"/>
      <c r="H34" s="301" t="s">
        <v>209</v>
      </c>
      <c r="I34" s="311"/>
      <c r="J34" s="301" t="s">
        <v>104</v>
      </c>
      <c r="K34" s="305"/>
      <c r="M34" s="307"/>
      <c r="N34" s="300" t="s">
        <v>121</v>
      </c>
      <c r="O34" s="307"/>
      <c r="Q34" s="307"/>
      <c r="R34" s="300" t="s">
        <v>121</v>
      </c>
      <c r="S34" s="307"/>
      <c r="U34" s="305"/>
      <c r="W34" s="309"/>
    </row>
    <row r="35" spans="2:23">
      <c r="B35" s="300">
        <v>30</v>
      </c>
      <c r="C35" s="305" t="s">
        <v>237</v>
      </c>
      <c r="D35" s="300" t="s">
        <v>208</v>
      </c>
      <c r="E35" s="311"/>
      <c r="F35" s="300" t="s">
        <v>121</v>
      </c>
      <c r="G35" s="311"/>
      <c r="H35" s="301" t="s">
        <v>209</v>
      </c>
      <c r="I35" s="311"/>
      <c r="J35" s="301" t="s">
        <v>104</v>
      </c>
      <c r="K35" s="305"/>
      <c r="M35" s="307"/>
      <c r="N35" s="300" t="s">
        <v>121</v>
      </c>
      <c r="O35" s="307"/>
      <c r="Q35" s="307"/>
      <c r="R35" s="300" t="s">
        <v>121</v>
      </c>
      <c r="S35" s="307"/>
      <c r="U35" s="305"/>
      <c r="W35" s="309"/>
    </row>
    <row r="36" spans="2:23">
      <c r="C36" s="312"/>
    </row>
    <row r="37" spans="2:23">
      <c r="C37" s="301" t="s">
        <v>238</v>
      </c>
    </row>
    <row r="38" spans="2:23">
      <c r="C38" s="301" t="s">
        <v>239</v>
      </c>
    </row>
    <row r="39" spans="2:23">
      <c r="C39" s="301" t="s">
        <v>240</v>
      </c>
    </row>
    <row r="40" spans="2:23">
      <c r="C40" s="301" t="s">
        <v>241</v>
      </c>
    </row>
    <row r="41" spans="2:23">
      <c r="C41" s="302" t="s">
        <v>242</v>
      </c>
    </row>
    <row r="42" spans="2:23">
      <c r="C42" s="302" t="s">
        <v>243</v>
      </c>
    </row>
  </sheetData>
  <sheetProtection insertRows="0" deleteRows="0"/>
  <mergeCells count="4">
    <mergeCell ref="E4:K4"/>
    <mergeCell ref="M4:O4"/>
    <mergeCell ref="Q4:U4"/>
    <mergeCell ref="W4:W5"/>
  </mergeCells>
  <phoneticPr fontId="2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K59"/>
  <sheetViews>
    <sheetView zoomScaleNormal="100" zoomScalePageLayoutView="60" workbookViewId="0">
      <selection activeCell="AK12" sqref="AK12"/>
    </sheetView>
  </sheetViews>
  <sheetFormatPr defaultColWidth="9.109375" defaultRowHeight="13.2"/>
  <cols>
    <col min="1" max="1" width="1.109375" style="103" customWidth="1"/>
    <col min="2" max="2" width="3.109375" style="150" customWidth="1"/>
    <col min="3" max="30" width="3.109375" style="103" customWidth="1"/>
    <col min="31" max="31" width="1.109375" style="103" customWidth="1"/>
    <col min="32" max="1025" width="9.109375" style="103"/>
    <col min="1026" max="16384" width="9.109375" style="99"/>
  </cols>
  <sheetData>
    <row r="1" spans="1:1024" s="98" customFormat="1"/>
    <row r="2" spans="1:1024" s="98" customFormat="1">
      <c r="B2" s="190" t="s">
        <v>186</v>
      </c>
    </row>
    <row r="3" spans="1:1024" s="98" customFormat="1" ht="13.8">
      <c r="B3" s="99"/>
      <c r="U3" s="100" t="s">
        <v>15</v>
      </c>
      <c r="V3" s="680"/>
      <c r="W3" s="680"/>
      <c r="X3" s="101" t="s">
        <v>16</v>
      </c>
      <c r="Y3" s="680"/>
      <c r="Z3" s="680"/>
      <c r="AA3" s="101" t="s">
        <v>17</v>
      </c>
      <c r="AB3" s="680"/>
      <c r="AC3" s="680"/>
      <c r="AD3" s="101" t="s">
        <v>18</v>
      </c>
    </row>
    <row r="4" spans="1:1024" s="98" customFormat="1">
      <c r="B4" s="99"/>
      <c r="U4" s="99"/>
      <c r="V4" s="99"/>
      <c r="W4" s="99"/>
      <c r="X4" s="99"/>
      <c r="Y4" s="99"/>
      <c r="Z4" s="99"/>
      <c r="AA4" s="99"/>
      <c r="AB4" s="99"/>
      <c r="AC4" s="99"/>
      <c r="AD4" s="102"/>
    </row>
    <row r="5" spans="1:1024" s="98" customFormat="1" ht="27.75" customHeight="1">
      <c r="B5" s="681" t="s">
        <v>190</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row>
    <row r="6" spans="1:1024" s="98"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1:1024" ht="23.25" customHeight="1">
      <c r="A7" s="98"/>
      <c r="B7" s="683" t="s">
        <v>19</v>
      </c>
      <c r="C7" s="683"/>
      <c r="D7" s="683"/>
      <c r="E7" s="683"/>
      <c r="F7" s="683"/>
      <c r="G7" s="677"/>
      <c r="H7" s="677"/>
      <c r="I7" s="677"/>
      <c r="J7" s="677"/>
      <c r="K7" s="677"/>
      <c r="L7" s="677"/>
      <c r="M7" s="677"/>
      <c r="N7" s="677"/>
      <c r="O7" s="677"/>
      <c r="P7" s="677"/>
      <c r="Q7" s="677"/>
      <c r="R7" s="677"/>
      <c r="S7" s="677"/>
      <c r="T7" s="677"/>
      <c r="U7" s="677"/>
      <c r="V7" s="677"/>
      <c r="W7" s="677"/>
      <c r="X7" s="677"/>
      <c r="Y7" s="677"/>
      <c r="Z7" s="677"/>
      <c r="AA7" s="677"/>
      <c r="AB7" s="677"/>
      <c r="AC7" s="677"/>
      <c r="AD7" s="677"/>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c r="LT7" s="99"/>
      <c r="LU7" s="99"/>
      <c r="LV7" s="99"/>
      <c r="LW7" s="99"/>
      <c r="LX7" s="99"/>
      <c r="LY7" s="99"/>
      <c r="LZ7" s="99"/>
      <c r="MA7" s="99"/>
      <c r="MB7" s="99"/>
      <c r="MC7" s="99"/>
      <c r="MD7" s="99"/>
      <c r="ME7" s="99"/>
      <c r="MF7" s="99"/>
      <c r="MG7" s="99"/>
      <c r="MH7" s="99"/>
      <c r="MI7" s="99"/>
      <c r="MJ7" s="99"/>
      <c r="MK7" s="99"/>
      <c r="ML7" s="99"/>
      <c r="MM7" s="99"/>
      <c r="MN7" s="99"/>
      <c r="MO7" s="99"/>
      <c r="MP7" s="99"/>
      <c r="MQ7" s="99"/>
      <c r="MR7" s="99"/>
      <c r="MS7" s="99"/>
      <c r="MT7" s="99"/>
      <c r="MU7" s="99"/>
      <c r="MV7" s="99"/>
      <c r="MW7" s="99"/>
      <c r="MX7" s="99"/>
      <c r="MY7" s="99"/>
      <c r="MZ7" s="99"/>
      <c r="NA7" s="99"/>
      <c r="NB7" s="99"/>
      <c r="NC7" s="99"/>
      <c r="ND7" s="99"/>
      <c r="NE7" s="99"/>
      <c r="NF7" s="99"/>
      <c r="NG7" s="99"/>
      <c r="NH7" s="99"/>
      <c r="NI7" s="99"/>
      <c r="NJ7" s="99"/>
      <c r="NK7" s="99"/>
      <c r="NL7" s="99"/>
      <c r="NM7" s="99"/>
      <c r="NN7" s="99"/>
      <c r="NO7" s="99"/>
      <c r="NP7" s="99"/>
      <c r="NQ7" s="99"/>
      <c r="NR7" s="99"/>
      <c r="NS7" s="99"/>
      <c r="NT7" s="99"/>
      <c r="NU7" s="99"/>
      <c r="NV7" s="99"/>
      <c r="NW7" s="99"/>
      <c r="NX7" s="99"/>
      <c r="NY7" s="99"/>
      <c r="NZ7" s="99"/>
      <c r="OA7" s="99"/>
      <c r="OB7" s="99"/>
      <c r="OC7" s="99"/>
      <c r="OD7" s="99"/>
      <c r="OE7" s="99"/>
      <c r="OF7" s="99"/>
      <c r="OG7" s="99"/>
      <c r="OH7" s="99"/>
      <c r="OI7" s="99"/>
      <c r="OJ7" s="99"/>
      <c r="OK7" s="99"/>
      <c r="OL7" s="99"/>
      <c r="OM7" s="99"/>
      <c r="ON7" s="99"/>
      <c r="OO7" s="99"/>
      <c r="OP7" s="99"/>
      <c r="OQ7" s="99"/>
      <c r="OR7" s="99"/>
      <c r="OS7" s="99"/>
      <c r="OT7" s="99"/>
      <c r="OU7" s="99"/>
      <c r="OV7" s="99"/>
      <c r="OW7" s="99"/>
      <c r="OX7" s="99"/>
      <c r="OY7" s="99"/>
      <c r="OZ7" s="99"/>
      <c r="PA7" s="99"/>
      <c r="PB7" s="99"/>
      <c r="PC7" s="99"/>
      <c r="PD7" s="99"/>
      <c r="PE7" s="99"/>
      <c r="PF7" s="99"/>
      <c r="PG7" s="99"/>
      <c r="PH7" s="99"/>
      <c r="PI7" s="99"/>
      <c r="PJ7" s="99"/>
      <c r="PK7" s="99"/>
      <c r="PL7" s="99"/>
      <c r="PM7" s="99"/>
      <c r="PN7" s="99"/>
      <c r="PO7" s="99"/>
      <c r="PP7" s="99"/>
      <c r="PQ7" s="99"/>
      <c r="PR7" s="99"/>
      <c r="PS7" s="99"/>
      <c r="PT7" s="99"/>
      <c r="PU7" s="99"/>
      <c r="PV7" s="99"/>
      <c r="PW7" s="99"/>
      <c r="PX7" s="99"/>
      <c r="PY7" s="99"/>
      <c r="PZ7" s="99"/>
      <c r="QA7" s="99"/>
      <c r="QB7" s="99"/>
      <c r="QC7" s="99"/>
      <c r="QD7" s="99"/>
      <c r="QE7" s="99"/>
      <c r="QF7" s="99"/>
      <c r="QG7" s="99"/>
      <c r="QH7" s="99"/>
      <c r="QI7" s="99"/>
      <c r="QJ7" s="99"/>
      <c r="QK7" s="99"/>
      <c r="QL7" s="99"/>
      <c r="QM7" s="99"/>
      <c r="QN7" s="99"/>
      <c r="QO7" s="99"/>
      <c r="QP7" s="99"/>
      <c r="QQ7" s="99"/>
      <c r="QR7" s="99"/>
      <c r="QS7" s="99"/>
      <c r="QT7" s="99"/>
      <c r="QU7" s="99"/>
      <c r="QV7" s="99"/>
      <c r="QW7" s="99"/>
      <c r="QX7" s="99"/>
      <c r="QY7" s="99"/>
      <c r="QZ7" s="99"/>
      <c r="RA7" s="99"/>
      <c r="RB7" s="99"/>
      <c r="RC7" s="99"/>
      <c r="RD7" s="99"/>
      <c r="RE7" s="99"/>
      <c r="RF7" s="99"/>
      <c r="RG7" s="99"/>
      <c r="RH7" s="99"/>
      <c r="RI7" s="99"/>
      <c r="RJ7" s="99"/>
      <c r="RK7" s="99"/>
      <c r="RL7" s="99"/>
      <c r="RM7" s="99"/>
      <c r="RN7" s="99"/>
      <c r="RO7" s="99"/>
      <c r="RP7" s="99"/>
      <c r="RQ7" s="99"/>
      <c r="RR7" s="99"/>
      <c r="RS7" s="99"/>
      <c r="RT7" s="99"/>
      <c r="RU7" s="99"/>
      <c r="RV7" s="99"/>
      <c r="RW7" s="99"/>
      <c r="RX7" s="99"/>
      <c r="RY7" s="99"/>
      <c r="RZ7" s="99"/>
      <c r="SA7" s="99"/>
      <c r="SB7" s="99"/>
      <c r="SC7" s="99"/>
      <c r="SD7" s="99"/>
      <c r="SE7" s="99"/>
      <c r="SF7" s="99"/>
      <c r="SG7" s="99"/>
      <c r="SH7" s="99"/>
      <c r="SI7" s="99"/>
      <c r="SJ7" s="99"/>
      <c r="SK7" s="99"/>
      <c r="SL7" s="99"/>
      <c r="SM7" s="99"/>
      <c r="SN7" s="99"/>
      <c r="SO7" s="99"/>
      <c r="SP7" s="99"/>
      <c r="SQ7" s="99"/>
      <c r="SR7" s="99"/>
      <c r="SS7" s="99"/>
      <c r="ST7" s="99"/>
      <c r="SU7" s="99"/>
      <c r="SV7" s="99"/>
      <c r="SW7" s="99"/>
      <c r="SX7" s="99"/>
      <c r="SY7" s="99"/>
      <c r="SZ7" s="99"/>
      <c r="TA7" s="99"/>
      <c r="TB7" s="99"/>
      <c r="TC7" s="99"/>
      <c r="TD7" s="99"/>
      <c r="TE7" s="99"/>
      <c r="TF7" s="99"/>
      <c r="TG7" s="99"/>
      <c r="TH7" s="99"/>
      <c r="TI7" s="99"/>
      <c r="TJ7" s="99"/>
      <c r="TK7" s="99"/>
      <c r="TL7" s="99"/>
      <c r="TM7" s="99"/>
      <c r="TN7" s="99"/>
      <c r="TO7" s="99"/>
      <c r="TP7" s="99"/>
      <c r="TQ7" s="99"/>
      <c r="TR7" s="99"/>
      <c r="TS7" s="99"/>
      <c r="TT7" s="99"/>
      <c r="TU7" s="99"/>
      <c r="TV7" s="99"/>
      <c r="TW7" s="99"/>
      <c r="TX7" s="99"/>
      <c r="TY7" s="99"/>
      <c r="TZ7" s="99"/>
      <c r="UA7" s="99"/>
      <c r="UB7" s="99"/>
      <c r="UC7" s="99"/>
      <c r="UD7" s="99"/>
      <c r="UE7" s="99"/>
      <c r="UF7" s="99"/>
      <c r="UG7" s="99"/>
      <c r="UH7" s="99"/>
      <c r="UI7" s="99"/>
      <c r="UJ7" s="99"/>
      <c r="UK7" s="99"/>
      <c r="UL7" s="99"/>
      <c r="UM7" s="99"/>
      <c r="UN7" s="99"/>
      <c r="UO7" s="99"/>
      <c r="UP7" s="99"/>
      <c r="UQ7" s="99"/>
      <c r="UR7" s="99"/>
      <c r="US7" s="99"/>
      <c r="UT7" s="99"/>
      <c r="UU7" s="99"/>
      <c r="UV7" s="99"/>
      <c r="UW7" s="99"/>
      <c r="UX7" s="99"/>
      <c r="UY7" s="99"/>
      <c r="UZ7" s="99"/>
      <c r="VA7" s="99"/>
      <c r="VB7" s="99"/>
      <c r="VC7" s="99"/>
      <c r="VD7" s="99"/>
      <c r="VE7" s="99"/>
      <c r="VF7" s="99"/>
      <c r="VG7" s="99"/>
      <c r="VH7" s="99"/>
      <c r="VI7" s="99"/>
      <c r="VJ7" s="99"/>
      <c r="VK7" s="99"/>
      <c r="VL7" s="99"/>
      <c r="VM7" s="99"/>
      <c r="VN7" s="99"/>
      <c r="VO7" s="99"/>
      <c r="VP7" s="99"/>
      <c r="VQ7" s="99"/>
      <c r="VR7" s="99"/>
      <c r="VS7" s="99"/>
      <c r="VT7" s="99"/>
      <c r="VU7" s="99"/>
      <c r="VV7" s="99"/>
      <c r="VW7" s="99"/>
      <c r="VX7" s="99"/>
      <c r="VY7" s="99"/>
      <c r="VZ7" s="99"/>
      <c r="WA7" s="99"/>
      <c r="WB7" s="99"/>
      <c r="WC7" s="99"/>
      <c r="WD7" s="99"/>
      <c r="WE7" s="99"/>
      <c r="WF7" s="99"/>
      <c r="WG7" s="99"/>
      <c r="WH7" s="99"/>
      <c r="WI7" s="99"/>
      <c r="WJ7" s="99"/>
      <c r="WK7" s="99"/>
      <c r="WL7" s="99"/>
      <c r="WM7" s="99"/>
      <c r="WN7" s="99"/>
      <c r="WO7" s="99"/>
      <c r="WP7" s="99"/>
      <c r="WQ7" s="99"/>
      <c r="WR7" s="99"/>
      <c r="WS7" s="99"/>
      <c r="WT7" s="99"/>
      <c r="WU7" s="99"/>
      <c r="WV7" s="99"/>
      <c r="WW7" s="99"/>
      <c r="WX7" s="99"/>
      <c r="WY7" s="99"/>
      <c r="WZ7" s="99"/>
      <c r="XA7" s="99"/>
      <c r="XB7" s="99"/>
      <c r="XC7" s="99"/>
      <c r="XD7" s="99"/>
      <c r="XE7" s="99"/>
      <c r="XF7" s="99"/>
      <c r="XG7" s="99"/>
      <c r="XH7" s="99"/>
      <c r="XI7" s="99"/>
      <c r="XJ7" s="99"/>
      <c r="XK7" s="99"/>
      <c r="XL7" s="99"/>
      <c r="XM7" s="99"/>
      <c r="XN7" s="99"/>
      <c r="XO7" s="99"/>
      <c r="XP7" s="99"/>
      <c r="XQ7" s="99"/>
      <c r="XR7" s="99"/>
      <c r="XS7" s="99"/>
      <c r="XT7" s="99"/>
      <c r="XU7" s="99"/>
      <c r="XV7" s="99"/>
      <c r="XW7" s="99"/>
      <c r="XX7" s="99"/>
      <c r="XY7" s="99"/>
      <c r="XZ7" s="99"/>
      <c r="YA7" s="99"/>
      <c r="YB7" s="99"/>
      <c r="YC7" s="99"/>
      <c r="YD7" s="99"/>
      <c r="YE7" s="99"/>
      <c r="YF7" s="99"/>
      <c r="YG7" s="99"/>
      <c r="YH7" s="99"/>
      <c r="YI7" s="99"/>
      <c r="YJ7" s="99"/>
      <c r="YK7" s="99"/>
      <c r="YL7" s="99"/>
      <c r="YM7" s="99"/>
      <c r="YN7" s="99"/>
      <c r="YO7" s="99"/>
      <c r="YP7" s="99"/>
      <c r="YQ7" s="99"/>
      <c r="YR7" s="99"/>
      <c r="YS7" s="99"/>
      <c r="YT7" s="99"/>
      <c r="YU7" s="99"/>
      <c r="YV7" s="99"/>
      <c r="YW7" s="99"/>
      <c r="YX7" s="99"/>
      <c r="YY7" s="99"/>
      <c r="YZ7" s="99"/>
      <c r="ZA7" s="99"/>
      <c r="ZB7" s="99"/>
      <c r="ZC7" s="99"/>
      <c r="ZD7" s="99"/>
      <c r="ZE7" s="99"/>
      <c r="ZF7" s="99"/>
      <c r="ZG7" s="99"/>
      <c r="ZH7" s="99"/>
      <c r="ZI7" s="99"/>
      <c r="ZJ7" s="99"/>
      <c r="ZK7" s="99"/>
      <c r="ZL7" s="99"/>
      <c r="ZM7" s="99"/>
      <c r="ZN7" s="99"/>
      <c r="ZO7" s="99"/>
      <c r="ZP7" s="99"/>
      <c r="ZQ7" s="99"/>
      <c r="ZR7" s="99"/>
      <c r="ZS7" s="99"/>
      <c r="ZT7" s="99"/>
      <c r="ZU7" s="99"/>
      <c r="ZV7" s="99"/>
      <c r="ZW7" s="99"/>
      <c r="ZX7" s="99"/>
      <c r="ZY7" s="99"/>
      <c r="ZZ7" s="99"/>
      <c r="AAA7" s="99"/>
      <c r="AAB7" s="99"/>
      <c r="AAC7" s="99"/>
      <c r="AAD7" s="99"/>
      <c r="AAE7" s="99"/>
      <c r="AAF7" s="99"/>
      <c r="AAG7" s="99"/>
      <c r="AAH7" s="99"/>
      <c r="AAI7" s="99"/>
      <c r="AAJ7" s="99"/>
      <c r="AAK7" s="99"/>
      <c r="AAL7" s="99"/>
      <c r="AAM7" s="99"/>
      <c r="AAN7" s="99"/>
      <c r="AAO7" s="99"/>
      <c r="AAP7" s="99"/>
      <c r="AAQ7" s="99"/>
      <c r="AAR7" s="99"/>
      <c r="AAS7" s="99"/>
      <c r="AAT7" s="99"/>
      <c r="AAU7" s="99"/>
      <c r="AAV7" s="99"/>
      <c r="AAW7" s="99"/>
      <c r="AAX7" s="99"/>
      <c r="AAY7" s="99"/>
      <c r="AAZ7" s="99"/>
      <c r="ABA7" s="99"/>
      <c r="ABB7" s="99"/>
      <c r="ABC7" s="99"/>
      <c r="ABD7" s="99"/>
      <c r="ABE7" s="99"/>
      <c r="ABF7" s="99"/>
      <c r="ABG7" s="99"/>
      <c r="ABH7" s="99"/>
      <c r="ABI7" s="99"/>
      <c r="ABJ7" s="99"/>
      <c r="ABK7" s="99"/>
      <c r="ABL7" s="99"/>
      <c r="ABM7" s="99"/>
      <c r="ABN7" s="99"/>
      <c r="ABO7" s="99"/>
      <c r="ABP7" s="99"/>
      <c r="ABQ7" s="99"/>
      <c r="ABR7" s="99"/>
      <c r="ABS7" s="99"/>
      <c r="ABT7" s="99"/>
      <c r="ABU7" s="99"/>
      <c r="ABV7" s="99"/>
      <c r="ABW7" s="99"/>
      <c r="ABX7" s="99"/>
      <c r="ABY7" s="99"/>
      <c r="ABZ7" s="99"/>
      <c r="ACA7" s="99"/>
      <c r="ACB7" s="99"/>
      <c r="ACC7" s="99"/>
      <c r="ACD7" s="99"/>
      <c r="ACE7" s="99"/>
      <c r="ACF7" s="99"/>
      <c r="ACG7" s="99"/>
      <c r="ACH7" s="99"/>
      <c r="ACI7" s="99"/>
      <c r="ACJ7" s="99"/>
      <c r="ACK7" s="99"/>
      <c r="ACL7" s="99"/>
      <c r="ACM7" s="99"/>
      <c r="ACN7" s="99"/>
      <c r="ACO7" s="99"/>
      <c r="ACP7" s="99"/>
      <c r="ACQ7" s="99"/>
      <c r="ACR7" s="99"/>
      <c r="ACS7" s="99"/>
      <c r="ACT7" s="99"/>
      <c r="ACU7" s="99"/>
      <c r="ACV7" s="99"/>
      <c r="ACW7" s="99"/>
      <c r="ACX7" s="99"/>
      <c r="ACY7" s="99"/>
      <c r="ACZ7" s="99"/>
      <c r="ADA7" s="99"/>
      <c r="ADB7" s="99"/>
      <c r="ADC7" s="99"/>
      <c r="ADD7" s="99"/>
      <c r="ADE7" s="99"/>
      <c r="ADF7" s="99"/>
      <c r="ADG7" s="99"/>
      <c r="ADH7" s="99"/>
      <c r="ADI7" s="99"/>
      <c r="ADJ7" s="99"/>
      <c r="ADK7" s="99"/>
      <c r="ADL7" s="99"/>
      <c r="ADM7" s="99"/>
      <c r="ADN7" s="99"/>
      <c r="ADO7" s="99"/>
      <c r="ADP7" s="99"/>
      <c r="ADQ7" s="99"/>
      <c r="ADR7" s="99"/>
      <c r="ADS7" s="99"/>
      <c r="ADT7" s="99"/>
      <c r="ADU7" s="99"/>
      <c r="ADV7" s="99"/>
      <c r="ADW7" s="99"/>
      <c r="ADX7" s="99"/>
      <c r="ADY7" s="99"/>
      <c r="ADZ7" s="99"/>
      <c r="AEA7" s="99"/>
      <c r="AEB7" s="99"/>
      <c r="AEC7" s="99"/>
      <c r="AED7" s="99"/>
      <c r="AEE7" s="99"/>
      <c r="AEF7" s="99"/>
      <c r="AEG7" s="99"/>
      <c r="AEH7" s="99"/>
      <c r="AEI7" s="99"/>
      <c r="AEJ7" s="99"/>
      <c r="AEK7" s="99"/>
      <c r="AEL7" s="99"/>
      <c r="AEM7" s="99"/>
      <c r="AEN7" s="99"/>
      <c r="AEO7" s="99"/>
      <c r="AEP7" s="99"/>
      <c r="AEQ7" s="99"/>
      <c r="AER7" s="99"/>
      <c r="AES7" s="99"/>
      <c r="AET7" s="99"/>
      <c r="AEU7" s="99"/>
      <c r="AEV7" s="99"/>
      <c r="AEW7" s="99"/>
      <c r="AEX7" s="99"/>
      <c r="AEY7" s="99"/>
      <c r="AEZ7" s="99"/>
      <c r="AFA7" s="99"/>
      <c r="AFB7" s="99"/>
      <c r="AFC7" s="99"/>
      <c r="AFD7" s="99"/>
      <c r="AFE7" s="99"/>
      <c r="AFF7" s="99"/>
      <c r="AFG7" s="99"/>
      <c r="AFH7" s="99"/>
      <c r="AFI7" s="99"/>
      <c r="AFJ7" s="99"/>
      <c r="AFK7" s="99"/>
      <c r="AFL7" s="99"/>
      <c r="AFM7" s="99"/>
      <c r="AFN7" s="99"/>
      <c r="AFO7" s="99"/>
      <c r="AFP7" s="99"/>
      <c r="AFQ7" s="99"/>
      <c r="AFR7" s="99"/>
      <c r="AFS7" s="99"/>
      <c r="AFT7" s="99"/>
      <c r="AFU7" s="99"/>
      <c r="AFV7" s="99"/>
      <c r="AFW7" s="99"/>
      <c r="AFX7" s="99"/>
      <c r="AFY7" s="99"/>
      <c r="AFZ7" s="99"/>
      <c r="AGA7" s="99"/>
      <c r="AGB7" s="99"/>
      <c r="AGC7" s="99"/>
      <c r="AGD7" s="99"/>
      <c r="AGE7" s="99"/>
      <c r="AGF7" s="99"/>
      <c r="AGG7" s="99"/>
      <c r="AGH7" s="99"/>
      <c r="AGI7" s="99"/>
      <c r="AGJ7" s="99"/>
      <c r="AGK7" s="99"/>
      <c r="AGL7" s="99"/>
      <c r="AGM7" s="99"/>
      <c r="AGN7" s="99"/>
      <c r="AGO7" s="99"/>
      <c r="AGP7" s="99"/>
      <c r="AGQ7" s="99"/>
      <c r="AGR7" s="99"/>
      <c r="AGS7" s="99"/>
      <c r="AGT7" s="99"/>
      <c r="AGU7" s="99"/>
      <c r="AGV7" s="99"/>
      <c r="AGW7" s="99"/>
      <c r="AGX7" s="99"/>
      <c r="AGY7" s="99"/>
      <c r="AGZ7" s="99"/>
      <c r="AHA7" s="99"/>
      <c r="AHB7" s="99"/>
      <c r="AHC7" s="99"/>
      <c r="AHD7" s="99"/>
      <c r="AHE7" s="99"/>
      <c r="AHF7" s="99"/>
      <c r="AHG7" s="99"/>
      <c r="AHH7" s="99"/>
      <c r="AHI7" s="99"/>
      <c r="AHJ7" s="99"/>
      <c r="AHK7" s="99"/>
      <c r="AHL7" s="99"/>
      <c r="AHM7" s="99"/>
      <c r="AHN7" s="99"/>
      <c r="AHO7" s="99"/>
      <c r="AHP7" s="99"/>
      <c r="AHQ7" s="99"/>
      <c r="AHR7" s="99"/>
      <c r="AHS7" s="99"/>
      <c r="AHT7" s="99"/>
      <c r="AHU7" s="99"/>
      <c r="AHV7" s="99"/>
      <c r="AHW7" s="99"/>
      <c r="AHX7" s="99"/>
      <c r="AHY7" s="99"/>
      <c r="AHZ7" s="99"/>
      <c r="AIA7" s="99"/>
      <c r="AIB7" s="99"/>
      <c r="AIC7" s="99"/>
      <c r="AID7" s="99"/>
      <c r="AIE7" s="99"/>
      <c r="AIF7" s="99"/>
      <c r="AIG7" s="99"/>
      <c r="AIH7" s="99"/>
      <c r="AII7" s="99"/>
      <c r="AIJ7" s="99"/>
      <c r="AIK7" s="99"/>
      <c r="AIL7" s="99"/>
      <c r="AIM7" s="99"/>
      <c r="AIN7" s="99"/>
      <c r="AIO7" s="99"/>
      <c r="AIP7" s="99"/>
      <c r="AIQ7" s="99"/>
      <c r="AIR7" s="99"/>
      <c r="AIS7" s="99"/>
      <c r="AIT7" s="99"/>
      <c r="AIU7" s="99"/>
      <c r="AIV7" s="99"/>
      <c r="AIW7" s="99"/>
      <c r="AIX7" s="99"/>
      <c r="AIY7" s="99"/>
      <c r="AIZ7" s="99"/>
      <c r="AJA7" s="99"/>
      <c r="AJB7" s="99"/>
      <c r="AJC7" s="99"/>
      <c r="AJD7" s="99"/>
      <c r="AJE7" s="99"/>
      <c r="AJF7" s="99"/>
      <c r="AJG7" s="99"/>
      <c r="AJH7" s="99"/>
      <c r="AJI7" s="99"/>
      <c r="AJJ7" s="99"/>
      <c r="AJK7" s="99"/>
      <c r="AJL7" s="99"/>
      <c r="AJM7" s="99"/>
      <c r="AJN7" s="99"/>
      <c r="AJO7" s="99"/>
      <c r="AJP7" s="99"/>
      <c r="AJQ7" s="99"/>
      <c r="AJR7" s="99"/>
      <c r="AJS7" s="99"/>
      <c r="AJT7" s="99"/>
      <c r="AJU7" s="99"/>
      <c r="AJV7" s="99"/>
      <c r="AJW7" s="99"/>
      <c r="AJX7" s="99"/>
      <c r="AJY7" s="99"/>
      <c r="AJZ7" s="99"/>
      <c r="AKA7" s="99"/>
      <c r="AKB7" s="99"/>
      <c r="AKC7" s="99"/>
      <c r="AKD7" s="99"/>
      <c r="AKE7" s="99"/>
      <c r="AKF7" s="99"/>
      <c r="AKG7" s="99"/>
      <c r="AKH7" s="99"/>
      <c r="AKI7" s="99"/>
      <c r="AKJ7" s="99"/>
      <c r="AKK7" s="99"/>
      <c r="AKL7" s="99"/>
      <c r="AKM7" s="99"/>
      <c r="AKN7" s="99"/>
      <c r="AKO7" s="99"/>
      <c r="AKP7" s="99"/>
      <c r="AKQ7" s="99"/>
      <c r="AKR7" s="99"/>
      <c r="AKS7" s="99"/>
      <c r="AKT7" s="99"/>
      <c r="AKU7" s="99"/>
      <c r="AKV7" s="99"/>
      <c r="AKW7" s="99"/>
      <c r="AKX7" s="99"/>
      <c r="AKY7" s="99"/>
      <c r="AKZ7" s="99"/>
      <c r="ALA7" s="99"/>
      <c r="ALB7" s="99"/>
      <c r="ALC7" s="99"/>
      <c r="ALD7" s="99"/>
      <c r="ALE7" s="99"/>
      <c r="ALF7" s="99"/>
      <c r="ALG7" s="99"/>
      <c r="ALH7" s="99"/>
      <c r="ALI7" s="99"/>
      <c r="ALJ7" s="99"/>
      <c r="ALK7" s="99"/>
      <c r="ALL7" s="99"/>
      <c r="ALM7" s="99"/>
      <c r="ALN7" s="99"/>
      <c r="ALO7" s="99"/>
      <c r="ALP7" s="99"/>
      <c r="ALQ7" s="99"/>
      <c r="ALR7" s="99"/>
      <c r="ALS7" s="99"/>
      <c r="ALT7" s="99"/>
      <c r="ALU7" s="99"/>
      <c r="ALV7" s="99"/>
      <c r="ALW7" s="99"/>
      <c r="ALX7" s="99"/>
      <c r="ALY7" s="99"/>
      <c r="ALZ7" s="99"/>
      <c r="AMA7" s="99"/>
      <c r="AMB7" s="99"/>
      <c r="AMC7" s="99"/>
      <c r="AMD7" s="99"/>
      <c r="AME7" s="99"/>
      <c r="AMF7" s="99"/>
      <c r="AMG7" s="99"/>
      <c r="AMH7" s="99"/>
      <c r="AMI7" s="99"/>
      <c r="AMJ7" s="99"/>
    </row>
    <row r="8" spans="1:1024" ht="23.25" customHeight="1">
      <c r="A8" s="99"/>
      <c r="B8" s="677" t="s">
        <v>20</v>
      </c>
      <c r="C8" s="677"/>
      <c r="D8" s="677"/>
      <c r="E8" s="677"/>
      <c r="F8" s="677"/>
      <c r="G8" s="104" t="s">
        <v>88</v>
      </c>
      <c r="H8" s="105" t="s">
        <v>89</v>
      </c>
      <c r="I8" s="105"/>
      <c r="J8" s="105"/>
      <c r="K8" s="105"/>
      <c r="L8" s="106" t="s">
        <v>88</v>
      </c>
      <c r="M8" s="105" t="s">
        <v>90</v>
      </c>
      <c r="N8" s="105"/>
      <c r="O8" s="105"/>
      <c r="P8" s="105"/>
      <c r="Q8" s="106" t="s">
        <v>88</v>
      </c>
      <c r="R8" s="105" t="s">
        <v>91</v>
      </c>
      <c r="S8" s="107"/>
      <c r="T8" s="107"/>
      <c r="U8" s="107"/>
      <c r="V8" s="107"/>
      <c r="W8" s="107"/>
      <c r="X8" s="107"/>
      <c r="Y8" s="107"/>
      <c r="Z8" s="107"/>
      <c r="AA8" s="107"/>
      <c r="AB8" s="107"/>
      <c r="AC8" s="107"/>
      <c r="AD8" s="108"/>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99"/>
      <c r="LK8" s="99"/>
      <c r="LL8" s="99"/>
      <c r="LM8" s="99"/>
      <c r="LN8" s="99"/>
      <c r="LO8" s="99"/>
      <c r="LP8" s="99"/>
      <c r="LQ8" s="99"/>
      <c r="LR8" s="99"/>
      <c r="LS8" s="99"/>
      <c r="LT8" s="99"/>
      <c r="LU8" s="99"/>
      <c r="LV8" s="99"/>
      <c r="LW8" s="99"/>
      <c r="LX8" s="99"/>
      <c r="LY8" s="99"/>
      <c r="LZ8" s="99"/>
      <c r="MA8" s="99"/>
      <c r="MB8" s="99"/>
      <c r="MC8" s="99"/>
      <c r="MD8" s="99"/>
      <c r="ME8" s="99"/>
      <c r="MF8" s="99"/>
      <c r="MG8" s="99"/>
      <c r="MH8" s="99"/>
      <c r="MI8" s="99"/>
      <c r="MJ8" s="99"/>
      <c r="MK8" s="99"/>
      <c r="ML8" s="99"/>
      <c r="MM8" s="99"/>
      <c r="MN8" s="99"/>
      <c r="MO8" s="99"/>
      <c r="MP8" s="99"/>
      <c r="MQ8" s="99"/>
      <c r="MR8" s="99"/>
      <c r="MS8" s="99"/>
      <c r="MT8" s="99"/>
      <c r="MU8" s="99"/>
      <c r="MV8" s="99"/>
      <c r="MW8" s="99"/>
      <c r="MX8" s="99"/>
      <c r="MY8" s="99"/>
      <c r="MZ8" s="99"/>
      <c r="NA8" s="99"/>
      <c r="NB8" s="99"/>
      <c r="NC8" s="99"/>
      <c r="ND8" s="99"/>
      <c r="NE8" s="99"/>
      <c r="NF8" s="99"/>
      <c r="NG8" s="99"/>
      <c r="NH8" s="99"/>
      <c r="NI8" s="99"/>
      <c r="NJ8" s="99"/>
      <c r="NK8" s="99"/>
      <c r="NL8" s="99"/>
      <c r="NM8" s="99"/>
      <c r="NN8" s="99"/>
      <c r="NO8" s="99"/>
      <c r="NP8" s="99"/>
      <c r="NQ8" s="99"/>
      <c r="NR8" s="99"/>
      <c r="NS8" s="99"/>
      <c r="NT8" s="99"/>
      <c r="NU8" s="99"/>
      <c r="NV8" s="99"/>
      <c r="NW8" s="99"/>
      <c r="NX8" s="99"/>
      <c r="NY8" s="99"/>
      <c r="NZ8" s="99"/>
      <c r="OA8" s="99"/>
      <c r="OB8" s="99"/>
      <c r="OC8" s="99"/>
      <c r="OD8" s="99"/>
      <c r="OE8" s="99"/>
      <c r="OF8" s="99"/>
      <c r="OG8" s="99"/>
      <c r="OH8" s="99"/>
      <c r="OI8" s="99"/>
      <c r="OJ8" s="99"/>
      <c r="OK8" s="99"/>
      <c r="OL8" s="99"/>
      <c r="OM8" s="99"/>
      <c r="ON8" s="99"/>
      <c r="OO8" s="99"/>
      <c r="OP8" s="99"/>
      <c r="OQ8" s="99"/>
      <c r="OR8" s="99"/>
      <c r="OS8" s="99"/>
      <c r="OT8" s="99"/>
      <c r="OU8" s="99"/>
      <c r="OV8" s="99"/>
      <c r="OW8" s="99"/>
      <c r="OX8" s="99"/>
      <c r="OY8" s="99"/>
      <c r="OZ8" s="99"/>
      <c r="PA8" s="99"/>
      <c r="PB8" s="99"/>
      <c r="PC8" s="99"/>
      <c r="PD8" s="99"/>
      <c r="PE8" s="99"/>
      <c r="PF8" s="99"/>
      <c r="PG8" s="99"/>
      <c r="PH8" s="99"/>
      <c r="PI8" s="99"/>
      <c r="PJ8" s="99"/>
      <c r="PK8" s="99"/>
      <c r="PL8" s="99"/>
      <c r="PM8" s="99"/>
      <c r="PN8" s="99"/>
      <c r="PO8" s="99"/>
      <c r="PP8" s="99"/>
      <c r="PQ8" s="99"/>
      <c r="PR8" s="99"/>
      <c r="PS8" s="99"/>
      <c r="PT8" s="99"/>
      <c r="PU8" s="99"/>
      <c r="PV8" s="99"/>
      <c r="PW8" s="99"/>
      <c r="PX8" s="99"/>
      <c r="PY8" s="99"/>
      <c r="PZ8" s="99"/>
      <c r="QA8" s="99"/>
      <c r="QB8" s="99"/>
      <c r="QC8" s="99"/>
      <c r="QD8" s="99"/>
      <c r="QE8" s="99"/>
      <c r="QF8" s="99"/>
      <c r="QG8" s="99"/>
      <c r="QH8" s="99"/>
      <c r="QI8" s="99"/>
      <c r="QJ8" s="99"/>
      <c r="QK8" s="99"/>
      <c r="QL8" s="99"/>
      <c r="QM8" s="99"/>
      <c r="QN8" s="99"/>
      <c r="QO8" s="99"/>
      <c r="QP8" s="99"/>
      <c r="QQ8" s="99"/>
      <c r="QR8" s="99"/>
      <c r="QS8" s="99"/>
      <c r="QT8" s="99"/>
      <c r="QU8" s="99"/>
      <c r="QV8" s="99"/>
      <c r="QW8" s="99"/>
      <c r="QX8" s="99"/>
      <c r="QY8" s="99"/>
      <c r="QZ8" s="99"/>
      <c r="RA8" s="99"/>
      <c r="RB8" s="99"/>
      <c r="RC8" s="99"/>
      <c r="RD8" s="99"/>
      <c r="RE8" s="99"/>
      <c r="RF8" s="99"/>
      <c r="RG8" s="99"/>
      <c r="RH8" s="99"/>
      <c r="RI8" s="99"/>
      <c r="RJ8" s="99"/>
      <c r="RK8" s="99"/>
      <c r="RL8" s="99"/>
      <c r="RM8" s="99"/>
      <c r="RN8" s="99"/>
      <c r="RO8" s="99"/>
      <c r="RP8" s="99"/>
      <c r="RQ8" s="99"/>
      <c r="RR8" s="99"/>
      <c r="RS8" s="99"/>
      <c r="RT8" s="99"/>
      <c r="RU8" s="99"/>
      <c r="RV8" s="99"/>
      <c r="RW8" s="99"/>
      <c r="RX8" s="99"/>
      <c r="RY8" s="99"/>
      <c r="RZ8" s="99"/>
      <c r="SA8" s="99"/>
      <c r="SB8" s="99"/>
      <c r="SC8" s="99"/>
      <c r="SD8" s="99"/>
      <c r="SE8" s="99"/>
      <c r="SF8" s="99"/>
      <c r="SG8" s="99"/>
      <c r="SH8" s="99"/>
      <c r="SI8" s="99"/>
      <c r="SJ8" s="99"/>
      <c r="SK8" s="99"/>
      <c r="SL8" s="99"/>
      <c r="SM8" s="99"/>
      <c r="SN8" s="99"/>
      <c r="SO8" s="99"/>
      <c r="SP8" s="99"/>
      <c r="SQ8" s="99"/>
      <c r="SR8" s="99"/>
      <c r="SS8" s="99"/>
      <c r="ST8" s="99"/>
      <c r="SU8" s="99"/>
      <c r="SV8" s="99"/>
      <c r="SW8" s="99"/>
      <c r="SX8" s="99"/>
      <c r="SY8" s="99"/>
      <c r="SZ8" s="99"/>
      <c r="TA8" s="99"/>
      <c r="TB8" s="99"/>
      <c r="TC8" s="99"/>
      <c r="TD8" s="99"/>
      <c r="TE8" s="99"/>
      <c r="TF8" s="99"/>
      <c r="TG8" s="99"/>
      <c r="TH8" s="99"/>
      <c r="TI8" s="99"/>
      <c r="TJ8" s="99"/>
      <c r="TK8" s="99"/>
      <c r="TL8" s="99"/>
      <c r="TM8" s="99"/>
      <c r="TN8" s="99"/>
      <c r="TO8" s="99"/>
      <c r="TP8" s="99"/>
      <c r="TQ8" s="99"/>
      <c r="TR8" s="99"/>
      <c r="TS8" s="99"/>
      <c r="TT8" s="99"/>
      <c r="TU8" s="99"/>
      <c r="TV8" s="99"/>
      <c r="TW8" s="99"/>
      <c r="TX8" s="99"/>
      <c r="TY8" s="99"/>
      <c r="TZ8" s="99"/>
      <c r="UA8" s="99"/>
      <c r="UB8" s="99"/>
      <c r="UC8" s="99"/>
      <c r="UD8" s="99"/>
      <c r="UE8" s="99"/>
      <c r="UF8" s="99"/>
      <c r="UG8" s="99"/>
      <c r="UH8" s="99"/>
      <c r="UI8" s="99"/>
      <c r="UJ8" s="99"/>
      <c r="UK8" s="99"/>
      <c r="UL8" s="99"/>
      <c r="UM8" s="99"/>
      <c r="UN8" s="99"/>
      <c r="UO8" s="99"/>
      <c r="UP8" s="99"/>
      <c r="UQ8" s="99"/>
      <c r="UR8" s="99"/>
      <c r="US8" s="99"/>
      <c r="UT8" s="99"/>
      <c r="UU8" s="99"/>
      <c r="UV8" s="99"/>
      <c r="UW8" s="99"/>
      <c r="UX8" s="99"/>
      <c r="UY8" s="99"/>
      <c r="UZ8" s="99"/>
      <c r="VA8" s="99"/>
      <c r="VB8" s="99"/>
      <c r="VC8" s="99"/>
      <c r="VD8" s="99"/>
      <c r="VE8" s="99"/>
      <c r="VF8" s="99"/>
      <c r="VG8" s="99"/>
      <c r="VH8" s="99"/>
      <c r="VI8" s="99"/>
      <c r="VJ8" s="99"/>
      <c r="VK8" s="99"/>
      <c r="VL8" s="99"/>
      <c r="VM8" s="99"/>
      <c r="VN8" s="99"/>
      <c r="VO8" s="99"/>
      <c r="VP8" s="99"/>
      <c r="VQ8" s="99"/>
      <c r="VR8" s="99"/>
      <c r="VS8" s="99"/>
      <c r="VT8" s="99"/>
      <c r="VU8" s="99"/>
      <c r="VV8" s="99"/>
      <c r="VW8" s="99"/>
      <c r="VX8" s="99"/>
      <c r="VY8" s="99"/>
      <c r="VZ8" s="99"/>
      <c r="WA8" s="99"/>
      <c r="WB8" s="99"/>
      <c r="WC8" s="99"/>
      <c r="WD8" s="99"/>
      <c r="WE8" s="99"/>
      <c r="WF8" s="99"/>
      <c r="WG8" s="99"/>
      <c r="WH8" s="99"/>
      <c r="WI8" s="99"/>
      <c r="WJ8" s="99"/>
      <c r="WK8" s="99"/>
      <c r="WL8" s="99"/>
      <c r="WM8" s="99"/>
      <c r="WN8" s="99"/>
      <c r="WO8" s="99"/>
      <c r="WP8" s="99"/>
      <c r="WQ8" s="99"/>
      <c r="WR8" s="99"/>
      <c r="WS8" s="99"/>
      <c r="WT8" s="99"/>
      <c r="WU8" s="99"/>
      <c r="WV8" s="99"/>
      <c r="WW8" s="99"/>
      <c r="WX8" s="99"/>
      <c r="WY8" s="99"/>
      <c r="WZ8" s="99"/>
      <c r="XA8" s="99"/>
      <c r="XB8" s="99"/>
      <c r="XC8" s="99"/>
      <c r="XD8" s="99"/>
      <c r="XE8" s="99"/>
      <c r="XF8" s="99"/>
      <c r="XG8" s="99"/>
      <c r="XH8" s="99"/>
      <c r="XI8" s="99"/>
      <c r="XJ8" s="99"/>
      <c r="XK8" s="99"/>
      <c r="XL8" s="99"/>
      <c r="XM8" s="99"/>
      <c r="XN8" s="99"/>
      <c r="XO8" s="99"/>
      <c r="XP8" s="99"/>
      <c r="XQ8" s="99"/>
      <c r="XR8" s="99"/>
      <c r="XS8" s="99"/>
      <c r="XT8" s="99"/>
      <c r="XU8" s="99"/>
      <c r="XV8" s="99"/>
      <c r="XW8" s="99"/>
      <c r="XX8" s="99"/>
      <c r="XY8" s="99"/>
      <c r="XZ8" s="99"/>
      <c r="YA8" s="99"/>
      <c r="YB8" s="99"/>
      <c r="YC8" s="99"/>
      <c r="YD8" s="99"/>
      <c r="YE8" s="99"/>
      <c r="YF8" s="99"/>
      <c r="YG8" s="99"/>
      <c r="YH8" s="99"/>
      <c r="YI8" s="99"/>
      <c r="YJ8" s="99"/>
      <c r="YK8" s="99"/>
      <c r="YL8" s="99"/>
      <c r="YM8" s="99"/>
      <c r="YN8" s="99"/>
      <c r="YO8" s="99"/>
      <c r="YP8" s="99"/>
      <c r="YQ8" s="99"/>
      <c r="YR8" s="99"/>
      <c r="YS8" s="99"/>
      <c r="YT8" s="99"/>
      <c r="YU8" s="99"/>
      <c r="YV8" s="99"/>
      <c r="YW8" s="99"/>
      <c r="YX8" s="99"/>
      <c r="YY8" s="99"/>
      <c r="YZ8" s="99"/>
      <c r="ZA8" s="99"/>
      <c r="ZB8" s="99"/>
      <c r="ZC8" s="99"/>
      <c r="ZD8" s="99"/>
      <c r="ZE8" s="99"/>
      <c r="ZF8" s="99"/>
      <c r="ZG8" s="99"/>
      <c r="ZH8" s="99"/>
      <c r="ZI8" s="99"/>
      <c r="ZJ8" s="99"/>
      <c r="ZK8" s="99"/>
      <c r="ZL8" s="99"/>
      <c r="ZM8" s="99"/>
      <c r="ZN8" s="99"/>
      <c r="ZO8" s="99"/>
      <c r="ZP8" s="99"/>
      <c r="ZQ8" s="99"/>
      <c r="ZR8" s="99"/>
      <c r="ZS8" s="99"/>
      <c r="ZT8" s="99"/>
      <c r="ZU8" s="99"/>
      <c r="ZV8" s="99"/>
      <c r="ZW8" s="99"/>
      <c r="ZX8" s="99"/>
      <c r="ZY8" s="99"/>
      <c r="ZZ8" s="99"/>
      <c r="AAA8" s="99"/>
      <c r="AAB8" s="99"/>
      <c r="AAC8" s="99"/>
      <c r="AAD8" s="99"/>
      <c r="AAE8" s="99"/>
      <c r="AAF8" s="99"/>
      <c r="AAG8" s="99"/>
      <c r="AAH8" s="99"/>
      <c r="AAI8" s="99"/>
      <c r="AAJ8" s="99"/>
      <c r="AAK8" s="99"/>
      <c r="AAL8" s="99"/>
      <c r="AAM8" s="99"/>
      <c r="AAN8" s="99"/>
      <c r="AAO8" s="99"/>
      <c r="AAP8" s="99"/>
      <c r="AAQ8" s="99"/>
      <c r="AAR8" s="99"/>
      <c r="AAS8" s="99"/>
      <c r="AAT8" s="99"/>
      <c r="AAU8" s="99"/>
      <c r="AAV8" s="99"/>
      <c r="AAW8" s="99"/>
      <c r="AAX8" s="99"/>
      <c r="AAY8" s="99"/>
      <c r="AAZ8" s="99"/>
      <c r="ABA8" s="99"/>
      <c r="ABB8" s="99"/>
      <c r="ABC8" s="99"/>
      <c r="ABD8" s="99"/>
      <c r="ABE8" s="99"/>
      <c r="ABF8" s="99"/>
      <c r="ABG8" s="99"/>
      <c r="ABH8" s="99"/>
      <c r="ABI8" s="99"/>
      <c r="ABJ8" s="99"/>
      <c r="ABK8" s="99"/>
      <c r="ABL8" s="99"/>
      <c r="ABM8" s="99"/>
      <c r="ABN8" s="99"/>
      <c r="ABO8" s="99"/>
      <c r="ABP8" s="99"/>
      <c r="ABQ8" s="99"/>
      <c r="ABR8" s="99"/>
      <c r="ABS8" s="99"/>
      <c r="ABT8" s="99"/>
      <c r="ABU8" s="99"/>
      <c r="ABV8" s="99"/>
      <c r="ABW8" s="99"/>
      <c r="ABX8" s="99"/>
      <c r="ABY8" s="99"/>
      <c r="ABZ8" s="99"/>
      <c r="ACA8" s="99"/>
      <c r="ACB8" s="99"/>
      <c r="ACC8" s="99"/>
      <c r="ACD8" s="99"/>
      <c r="ACE8" s="99"/>
      <c r="ACF8" s="99"/>
      <c r="ACG8" s="99"/>
      <c r="ACH8" s="99"/>
      <c r="ACI8" s="99"/>
      <c r="ACJ8" s="99"/>
      <c r="ACK8" s="99"/>
      <c r="ACL8" s="99"/>
      <c r="ACM8" s="99"/>
      <c r="ACN8" s="99"/>
      <c r="ACO8" s="99"/>
      <c r="ACP8" s="99"/>
      <c r="ACQ8" s="99"/>
      <c r="ACR8" s="99"/>
      <c r="ACS8" s="99"/>
      <c r="ACT8" s="99"/>
      <c r="ACU8" s="99"/>
      <c r="ACV8" s="99"/>
      <c r="ACW8" s="99"/>
      <c r="ACX8" s="99"/>
      <c r="ACY8" s="99"/>
      <c r="ACZ8" s="99"/>
      <c r="ADA8" s="99"/>
      <c r="ADB8" s="99"/>
      <c r="ADC8" s="99"/>
      <c r="ADD8" s="99"/>
      <c r="ADE8" s="99"/>
      <c r="ADF8" s="99"/>
      <c r="ADG8" s="99"/>
      <c r="ADH8" s="99"/>
      <c r="ADI8" s="99"/>
      <c r="ADJ8" s="99"/>
      <c r="ADK8" s="99"/>
      <c r="ADL8" s="99"/>
      <c r="ADM8" s="99"/>
      <c r="ADN8" s="99"/>
      <c r="ADO8" s="99"/>
      <c r="ADP8" s="99"/>
      <c r="ADQ8" s="99"/>
      <c r="ADR8" s="99"/>
      <c r="ADS8" s="99"/>
      <c r="ADT8" s="99"/>
      <c r="ADU8" s="99"/>
      <c r="ADV8" s="99"/>
      <c r="ADW8" s="99"/>
      <c r="ADX8" s="99"/>
      <c r="ADY8" s="99"/>
      <c r="ADZ8" s="99"/>
      <c r="AEA8" s="99"/>
      <c r="AEB8" s="99"/>
      <c r="AEC8" s="99"/>
      <c r="AED8" s="99"/>
      <c r="AEE8" s="99"/>
      <c r="AEF8" s="99"/>
      <c r="AEG8" s="99"/>
      <c r="AEH8" s="99"/>
      <c r="AEI8" s="99"/>
      <c r="AEJ8" s="99"/>
      <c r="AEK8" s="99"/>
      <c r="AEL8" s="99"/>
      <c r="AEM8" s="99"/>
      <c r="AEN8" s="99"/>
      <c r="AEO8" s="99"/>
      <c r="AEP8" s="99"/>
      <c r="AEQ8" s="99"/>
      <c r="AER8" s="99"/>
      <c r="AES8" s="99"/>
      <c r="AET8" s="99"/>
      <c r="AEU8" s="99"/>
      <c r="AEV8" s="99"/>
      <c r="AEW8" s="99"/>
      <c r="AEX8" s="99"/>
      <c r="AEY8" s="99"/>
      <c r="AEZ8" s="99"/>
      <c r="AFA8" s="99"/>
      <c r="AFB8" s="99"/>
      <c r="AFC8" s="99"/>
      <c r="AFD8" s="99"/>
      <c r="AFE8" s="99"/>
      <c r="AFF8" s="99"/>
      <c r="AFG8" s="99"/>
      <c r="AFH8" s="99"/>
      <c r="AFI8" s="99"/>
      <c r="AFJ8" s="99"/>
      <c r="AFK8" s="99"/>
      <c r="AFL8" s="99"/>
      <c r="AFM8" s="99"/>
      <c r="AFN8" s="99"/>
      <c r="AFO8" s="99"/>
      <c r="AFP8" s="99"/>
      <c r="AFQ8" s="99"/>
      <c r="AFR8" s="99"/>
      <c r="AFS8" s="99"/>
      <c r="AFT8" s="99"/>
      <c r="AFU8" s="99"/>
      <c r="AFV8" s="99"/>
      <c r="AFW8" s="99"/>
      <c r="AFX8" s="99"/>
      <c r="AFY8" s="99"/>
      <c r="AFZ8" s="99"/>
      <c r="AGA8" s="99"/>
      <c r="AGB8" s="99"/>
      <c r="AGC8" s="99"/>
      <c r="AGD8" s="99"/>
      <c r="AGE8" s="99"/>
      <c r="AGF8" s="99"/>
      <c r="AGG8" s="99"/>
      <c r="AGH8" s="99"/>
      <c r="AGI8" s="99"/>
      <c r="AGJ8" s="99"/>
      <c r="AGK8" s="99"/>
      <c r="AGL8" s="99"/>
      <c r="AGM8" s="99"/>
      <c r="AGN8" s="99"/>
      <c r="AGO8" s="99"/>
      <c r="AGP8" s="99"/>
      <c r="AGQ8" s="99"/>
      <c r="AGR8" s="99"/>
      <c r="AGS8" s="99"/>
      <c r="AGT8" s="99"/>
      <c r="AGU8" s="99"/>
      <c r="AGV8" s="99"/>
      <c r="AGW8" s="99"/>
      <c r="AGX8" s="99"/>
      <c r="AGY8" s="99"/>
      <c r="AGZ8" s="99"/>
      <c r="AHA8" s="99"/>
      <c r="AHB8" s="99"/>
      <c r="AHC8" s="99"/>
      <c r="AHD8" s="99"/>
      <c r="AHE8" s="99"/>
      <c r="AHF8" s="99"/>
      <c r="AHG8" s="99"/>
      <c r="AHH8" s="99"/>
      <c r="AHI8" s="99"/>
      <c r="AHJ8" s="99"/>
      <c r="AHK8" s="99"/>
      <c r="AHL8" s="99"/>
      <c r="AHM8" s="99"/>
      <c r="AHN8" s="99"/>
      <c r="AHO8" s="99"/>
      <c r="AHP8" s="99"/>
      <c r="AHQ8" s="99"/>
      <c r="AHR8" s="99"/>
      <c r="AHS8" s="99"/>
      <c r="AHT8" s="99"/>
      <c r="AHU8" s="99"/>
      <c r="AHV8" s="99"/>
      <c r="AHW8" s="99"/>
      <c r="AHX8" s="99"/>
      <c r="AHY8" s="99"/>
      <c r="AHZ8" s="99"/>
      <c r="AIA8" s="99"/>
      <c r="AIB8" s="99"/>
      <c r="AIC8" s="99"/>
      <c r="AID8" s="99"/>
      <c r="AIE8" s="99"/>
      <c r="AIF8" s="99"/>
      <c r="AIG8" s="99"/>
      <c r="AIH8" s="99"/>
      <c r="AII8" s="99"/>
      <c r="AIJ8" s="99"/>
      <c r="AIK8" s="99"/>
      <c r="AIL8" s="99"/>
      <c r="AIM8" s="99"/>
      <c r="AIN8" s="99"/>
      <c r="AIO8" s="99"/>
      <c r="AIP8" s="99"/>
      <c r="AIQ8" s="99"/>
      <c r="AIR8" s="99"/>
      <c r="AIS8" s="99"/>
      <c r="AIT8" s="99"/>
      <c r="AIU8" s="99"/>
      <c r="AIV8" s="99"/>
      <c r="AIW8" s="99"/>
      <c r="AIX8" s="99"/>
      <c r="AIY8" s="99"/>
      <c r="AIZ8" s="99"/>
      <c r="AJA8" s="99"/>
      <c r="AJB8" s="99"/>
      <c r="AJC8" s="99"/>
      <c r="AJD8" s="99"/>
      <c r="AJE8" s="99"/>
      <c r="AJF8" s="99"/>
      <c r="AJG8" s="99"/>
      <c r="AJH8" s="99"/>
      <c r="AJI8" s="99"/>
      <c r="AJJ8" s="99"/>
      <c r="AJK8" s="99"/>
      <c r="AJL8" s="99"/>
      <c r="AJM8" s="99"/>
      <c r="AJN8" s="99"/>
      <c r="AJO8" s="99"/>
      <c r="AJP8" s="99"/>
      <c r="AJQ8" s="99"/>
      <c r="AJR8" s="99"/>
      <c r="AJS8" s="99"/>
      <c r="AJT8" s="99"/>
      <c r="AJU8" s="99"/>
      <c r="AJV8" s="99"/>
      <c r="AJW8" s="99"/>
      <c r="AJX8" s="99"/>
      <c r="AJY8" s="99"/>
      <c r="AJZ8" s="99"/>
      <c r="AKA8" s="99"/>
      <c r="AKB8" s="99"/>
      <c r="AKC8" s="99"/>
      <c r="AKD8" s="99"/>
      <c r="AKE8" s="99"/>
      <c r="AKF8" s="99"/>
      <c r="AKG8" s="99"/>
      <c r="AKH8" s="99"/>
      <c r="AKI8" s="99"/>
      <c r="AKJ8" s="99"/>
      <c r="AKK8" s="99"/>
      <c r="AKL8" s="99"/>
      <c r="AKM8" s="99"/>
      <c r="AKN8" s="99"/>
      <c r="AKO8" s="99"/>
      <c r="AKP8" s="99"/>
      <c r="AKQ8" s="99"/>
      <c r="AKR8" s="99"/>
      <c r="AKS8" s="99"/>
      <c r="AKT8" s="99"/>
      <c r="AKU8" s="99"/>
      <c r="AKV8" s="99"/>
      <c r="AKW8" s="99"/>
      <c r="AKX8" s="99"/>
      <c r="AKY8" s="99"/>
      <c r="AKZ8" s="99"/>
      <c r="ALA8" s="99"/>
      <c r="ALB8" s="99"/>
      <c r="ALC8" s="99"/>
      <c r="ALD8" s="99"/>
      <c r="ALE8" s="99"/>
      <c r="ALF8" s="99"/>
      <c r="ALG8" s="99"/>
      <c r="ALH8" s="99"/>
      <c r="ALI8" s="99"/>
      <c r="ALJ8" s="99"/>
      <c r="ALK8" s="99"/>
      <c r="ALL8" s="99"/>
      <c r="ALM8" s="99"/>
      <c r="ALN8" s="99"/>
      <c r="ALO8" s="99"/>
      <c r="ALP8" s="99"/>
      <c r="ALQ8" s="99"/>
      <c r="ALR8" s="99"/>
      <c r="ALS8" s="99"/>
      <c r="ALT8" s="99"/>
      <c r="ALU8" s="99"/>
      <c r="ALV8" s="99"/>
      <c r="ALW8" s="99"/>
      <c r="ALX8" s="99"/>
      <c r="ALY8" s="99"/>
      <c r="ALZ8" s="99"/>
      <c r="AMA8" s="99"/>
      <c r="AMB8" s="99"/>
      <c r="AMC8" s="99"/>
      <c r="AMD8" s="99"/>
      <c r="AME8" s="99"/>
      <c r="AMF8" s="99"/>
      <c r="AMG8" s="99"/>
      <c r="AMH8" s="99"/>
      <c r="AMI8" s="99"/>
      <c r="AMJ8" s="99"/>
    </row>
    <row r="9" spans="1:1024" ht="23.25" customHeight="1">
      <c r="A9" s="99"/>
      <c r="B9" s="677" t="s">
        <v>21</v>
      </c>
      <c r="C9" s="677"/>
      <c r="D9" s="677"/>
      <c r="E9" s="677"/>
      <c r="F9" s="677"/>
      <c r="G9" s="106" t="s">
        <v>88</v>
      </c>
      <c r="H9" s="109" t="s">
        <v>92</v>
      </c>
      <c r="I9" s="110"/>
      <c r="J9" s="110"/>
      <c r="K9" s="110"/>
      <c r="L9" s="110"/>
      <c r="M9" s="110"/>
      <c r="N9" s="110"/>
      <c r="O9" s="110"/>
      <c r="P9" s="110"/>
      <c r="Q9" s="110"/>
      <c r="R9" s="110"/>
      <c r="S9" s="111"/>
      <c r="T9" s="111"/>
      <c r="U9" s="111"/>
      <c r="V9" s="111"/>
      <c r="W9" s="111"/>
      <c r="X9" s="111"/>
      <c r="Y9" s="111"/>
      <c r="Z9" s="111"/>
      <c r="AA9" s="111"/>
      <c r="AB9" s="111"/>
      <c r="AC9" s="111"/>
      <c r="AD9" s="112"/>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row>
    <row r="10" spans="1:1024" ht="23.25" customHeight="1">
      <c r="A10" s="99"/>
      <c r="B10" s="677"/>
      <c r="C10" s="677"/>
      <c r="D10" s="677"/>
      <c r="E10" s="677"/>
      <c r="F10" s="677"/>
      <c r="G10" s="106" t="s">
        <v>88</v>
      </c>
      <c r="H10" s="113" t="s">
        <v>93</v>
      </c>
      <c r="I10" s="114"/>
      <c r="J10" s="114"/>
      <c r="K10" s="114"/>
      <c r="L10" s="114"/>
      <c r="M10" s="114"/>
      <c r="N10" s="114"/>
      <c r="O10" s="114"/>
      <c r="P10" s="114"/>
      <c r="Q10" s="114"/>
      <c r="R10" s="114"/>
      <c r="S10" s="115"/>
      <c r="T10" s="115"/>
      <c r="U10" s="115"/>
      <c r="V10" s="115"/>
      <c r="W10" s="115"/>
      <c r="X10" s="115"/>
      <c r="Y10" s="115"/>
      <c r="Z10" s="115"/>
      <c r="AA10" s="115"/>
      <c r="AB10" s="115"/>
      <c r="AC10" s="115"/>
      <c r="AD10" s="116"/>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99"/>
      <c r="ND10" s="99"/>
      <c r="NE10" s="99"/>
      <c r="NF10" s="99"/>
      <c r="NG10" s="99"/>
      <c r="NH10" s="99"/>
      <c r="NI10" s="99"/>
      <c r="NJ10" s="99"/>
      <c r="NK10" s="99"/>
      <c r="NL10" s="99"/>
      <c r="NM10" s="99"/>
      <c r="NN10" s="99"/>
      <c r="NO10" s="99"/>
      <c r="NP10" s="99"/>
      <c r="NQ10" s="99"/>
      <c r="NR10" s="99"/>
      <c r="NS10" s="99"/>
      <c r="NT10" s="99"/>
      <c r="NU10" s="99"/>
      <c r="NV10" s="99"/>
      <c r="NW10" s="99"/>
      <c r="NX10" s="99"/>
      <c r="NY10" s="99"/>
      <c r="NZ10" s="99"/>
      <c r="OA10" s="99"/>
      <c r="OB10" s="99"/>
      <c r="OC10" s="99"/>
      <c r="OD10" s="99"/>
      <c r="OE10" s="99"/>
      <c r="OF10" s="99"/>
      <c r="OG10" s="99"/>
      <c r="OH10" s="99"/>
      <c r="OI10" s="99"/>
      <c r="OJ10" s="99"/>
      <c r="OK10" s="99"/>
      <c r="OL10" s="99"/>
      <c r="OM10" s="99"/>
      <c r="ON10" s="99"/>
      <c r="OO10" s="99"/>
      <c r="OP10" s="99"/>
      <c r="OQ10" s="99"/>
      <c r="OR10" s="99"/>
      <c r="OS10" s="99"/>
      <c r="OT10" s="99"/>
      <c r="OU10" s="99"/>
      <c r="OV10" s="99"/>
      <c r="OW10" s="99"/>
      <c r="OX10" s="99"/>
      <c r="OY10" s="99"/>
      <c r="OZ10" s="99"/>
      <c r="PA10" s="99"/>
      <c r="PB10" s="99"/>
      <c r="PC10" s="99"/>
      <c r="PD10" s="99"/>
      <c r="PE10" s="99"/>
      <c r="PF10" s="99"/>
      <c r="PG10" s="99"/>
      <c r="PH10" s="99"/>
      <c r="PI10" s="99"/>
      <c r="PJ10" s="99"/>
      <c r="PK10" s="99"/>
      <c r="PL10" s="99"/>
      <c r="PM10" s="99"/>
      <c r="PN10" s="99"/>
      <c r="PO10" s="99"/>
      <c r="PP10" s="99"/>
      <c r="PQ10" s="99"/>
      <c r="PR10" s="99"/>
      <c r="PS10" s="99"/>
      <c r="PT10" s="99"/>
      <c r="PU10" s="99"/>
      <c r="PV10" s="99"/>
      <c r="PW10" s="99"/>
      <c r="PX10" s="99"/>
      <c r="PY10" s="99"/>
      <c r="PZ10" s="99"/>
      <c r="QA10" s="99"/>
      <c r="QB10" s="99"/>
      <c r="QC10" s="99"/>
      <c r="QD10" s="99"/>
      <c r="QE10" s="99"/>
      <c r="QF10" s="99"/>
      <c r="QG10" s="99"/>
      <c r="QH10" s="99"/>
      <c r="QI10" s="99"/>
      <c r="QJ10" s="99"/>
      <c r="QK10" s="99"/>
      <c r="QL10" s="99"/>
      <c r="QM10" s="99"/>
      <c r="QN10" s="99"/>
      <c r="QO10" s="99"/>
      <c r="QP10" s="99"/>
      <c r="QQ10" s="99"/>
      <c r="QR10" s="99"/>
      <c r="QS10" s="99"/>
      <c r="QT10" s="99"/>
      <c r="QU10" s="99"/>
      <c r="QV10" s="99"/>
      <c r="QW10" s="99"/>
      <c r="QX10" s="99"/>
      <c r="QY10" s="99"/>
      <c r="QZ10" s="99"/>
      <c r="RA10" s="99"/>
      <c r="RB10" s="99"/>
      <c r="RC10" s="99"/>
      <c r="RD10" s="99"/>
      <c r="RE10" s="99"/>
      <c r="RF10" s="99"/>
      <c r="RG10" s="99"/>
      <c r="RH10" s="99"/>
      <c r="RI10" s="99"/>
      <c r="RJ10" s="99"/>
      <c r="RK10" s="99"/>
      <c r="RL10" s="99"/>
      <c r="RM10" s="99"/>
      <c r="RN10" s="99"/>
      <c r="RO10" s="99"/>
      <c r="RP10" s="99"/>
      <c r="RQ10" s="99"/>
      <c r="RR10" s="99"/>
      <c r="RS10" s="99"/>
      <c r="RT10" s="99"/>
      <c r="RU10" s="99"/>
      <c r="RV10" s="99"/>
      <c r="RW10" s="99"/>
      <c r="RX10" s="99"/>
      <c r="RY10" s="99"/>
      <c r="RZ10" s="99"/>
      <c r="SA10" s="99"/>
      <c r="SB10" s="99"/>
      <c r="SC10" s="99"/>
      <c r="SD10" s="99"/>
      <c r="SE10" s="99"/>
      <c r="SF10" s="99"/>
      <c r="SG10" s="99"/>
      <c r="SH10" s="99"/>
      <c r="SI10" s="99"/>
      <c r="SJ10" s="99"/>
      <c r="SK10" s="99"/>
      <c r="SL10" s="99"/>
      <c r="SM10" s="99"/>
      <c r="SN10" s="99"/>
      <c r="SO10" s="99"/>
      <c r="SP10" s="99"/>
      <c r="SQ10" s="99"/>
      <c r="SR10" s="99"/>
      <c r="SS10" s="99"/>
      <c r="ST10" s="99"/>
      <c r="SU10" s="99"/>
      <c r="SV10" s="99"/>
      <c r="SW10" s="99"/>
      <c r="SX10" s="99"/>
      <c r="SY10" s="99"/>
      <c r="SZ10" s="99"/>
      <c r="TA10" s="99"/>
      <c r="TB10" s="99"/>
      <c r="TC10" s="99"/>
      <c r="TD10" s="99"/>
      <c r="TE10" s="99"/>
      <c r="TF10" s="99"/>
      <c r="TG10" s="99"/>
      <c r="TH10" s="99"/>
      <c r="TI10" s="99"/>
      <c r="TJ10" s="99"/>
      <c r="TK10" s="99"/>
      <c r="TL10" s="99"/>
      <c r="TM10" s="99"/>
      <c r="TN10" s="99"/>
      <c r="TO10" s="99"/>
      <c r="TP10" s="99"/>
      <c r="TQ10" s="99"/>
      <c r="TR10" s="99"/>
      <c r="TS10" s="99"/>
      <c r="TT10" s="99"/>
      <c r="TU10" s="99"/>
      <c r="TV10" s="99"/>
      <c r="TW10" s="99"/>
      <c r="TX10" s="99"/>
      <c r="TY10" s="99"/>
      <c r="TZ10" s="99"/>
      <c r="UA10" s="99"/>
      <c r="UB10" s="99"/>
      <c r="UC10" s="99"/>
      <c r="UD10" s="99"/>
      <c r="UE10" s="99"/>
      <c r="UF10" s="99"/>
      <c r="UG10" s="99"/>
      <c r="UH10" s="99"/>
      <c r="UI10" s="99"/>
      <c r="UJ10" s="99"/>
      <c r="UK10" s="99"/>
      <c r="UL10" s="99"/>
      <c r="UM10" s="99"/>
      <c r="UN10" s="99"/>
      <c r="UO10" s="99"/>
      <c r="UP10" s="99"/>
      <c r="UQ10" s="99"/>
      <c r="UR10" s="99"/>
      <c r="US10" s="99"/>
      <c r="UT10" s="99"/>
      <c r="UU10" s="99"/>
      <c r="UV10" s="99"/>
      <c r="UW10" s="99"/>
      <c r="UX10" s="99"/>
      <c r="UY10" s="99"/>
      <c r="UZ10" s="99"/>
      <c r="VA10" s="99"/>
      <c r="VB10" s="99"/>
      <c r="VC10" s="99"/>
      <c r="VD10" s="99"/>
      <c r="VE10" s="99"/>
      <c r="VF10" s="99"/>
      <c r="VG10" s="99"/>
      <c r="VH10" s="99"/>
      <c r="VI10" s="99"/>
      <c r="VJ10" s="99"/>
      <c r="VK10" s="99"/>
      <c r="VL10" s="99"/>
      <c r="VM10" s="99"/>
      <c r="VN10" s="99"/>
      <c r="VO10" s="99"/>
      <c r="VP10" s="99"/>
      <c r="VQ10" s="99"/>
      <c r="VR10" s="99"/>
      <c r="VS10" s="99"/>
      <c r="VT10" s="99"/>
      <c r="VU10" s="99"/>
      <c r="VV10" s="99"/>
      <c r="VW10" s="99"/>
      <c r="VX10" s="99"/>
      <c r="VY10" s="99"/>
      <c r="VZ10" s="99"/>
      <c r="WA10" s="99"/>
      <c r="WB10" s="99"/>
      <c r="WC10" s="99"/>
      <c r="WD10" s="99"/>
      <c r="WE10" s="99"/>
      <c r="WF10" s="99"/>
      <c r="WG10" s="99"/>
      <c r="WH10" s="99"/>
      <c r="WI10" s="99"/>
      <c r="WJ10" s="99"/>
      <c r="WK10" s="99"/>
      <c r="WL10" s="99"/>
      <c r="WM10" s="99"/>
      <c r="WN10" s="99"/>
      <c r="WO10" s="99"/>
      <c r="WP10" s="99"/>
      <c r="WQ10" s="99"/>
      <c r="WR10" s="99"/>
      <c r="WS10" s="99"/>
      <c r="WT10" s="99"/>
      <c r="WU10" s="99"/>
      <c r="WV10" s="99"/>
      <c r="WW10" s="99"/>
      <c r="WX10" s="99"/>
      <c r="WY10" s="99"/>
      <c r="WZ10" s="99"/>
      <c r="XA10" s="99"/>
      <c r="XB10" s="99"/>
      <c r="XC10" s="99"/>
      <c r="XD10" s="99"/>
      <c r="XE10" s="99"/>
      <c r="XF10" s="99"/>
      <c r="XG10" s="99"/>
      <c r="XH10" s="99"/>
      <c r="XI10" s="99"/>
      <c r="XJ10" s="99"/>
      <c r="XK10" s="99"/>
      <c r="XL10" s="99"/>
      <c r="XM10" s="99"/>
      <c r="XN10" s="99"/>
      <c r="XO10" s="99"/>
      <c r="XP10" s="99"/>
      <c r="XQ10" s="99"/>
      <c r="XR10" s="99"/>
      <c r="XS10" s="99"/>
      <c r="XT10" s="99"/>
      <c r="XU10" s="99"/>
      <c r="XV10" s="99"/>
      <c r="XW10" s="99"/>
      <c r="XX10" s="99"/>
      <c r="XY10" s="99"/>
      <c r="XZ10" s="99"/>
      <c r="YA10" s="99"/>
      <c r="YB10" s="99"/>
      <c r="YC10" s="99"/>
      <c r="YD10" s="99"/>
      <c r="YE10" s="99"/>
      <c r="YF10" s="99"/>
      <c r="YG10" s="99"/>
      <c r="YH10" s="99"/>
      <c r="YI10" s="99"/>
      <c r="YJ10" s="99"/>
      <c r="YK10" s="99"/>
      <c r="YL10" s="99"/>
      <c r="YM10" s="99"/>
      <c r="YN10" s="99"/>
      <c r="YO10" s="99"/>
      <c r="YP10" s="99"/>
      <c r="YQ10" s="99"/>
      <c r="YR10" s="99"/>
      <c r="YS10" s="99"/>
      <c r="YT10" s="99"/>
      <c r="YU10" s="99"/>
      <c r="YV10" s="99"/>
      <c r="YW10" s="99"/>
      <c r="YX10" s="99"/>
      <c r="YY10" s="99"/>
      <c r="YZ10" s="99"/>
      <c r="ZA10" s="99"/>
      <c r="ZB10" s="99"/>
      <c r="ZC10" s="99"/>
      <c r="ZD10" s="99"/>
      <c r="ZE10" s="99"/>
      <c r="ZF10" s="99"/>
      <c r="ZG10" s="99"/>
      <c r="ZH10" s="99"/>
      <c r="ZI10" s="99"/>
      <c r="ZJ10" s="99"/>
      <c r="ZK10" s="99"/>
      <c r="ZL10" s="99"/>
      <c r="ZM10" s="99"/>
      <c r="ZN10" s="99"/>
      <c r="ZO10" s="99"/>
      <c r="ZP10" s="99"/>
      <c r="ZQ10" s="99"/>
      <c r="ZR10" s="99"/>
      <c r="ZS10" s="99"/>
      <c r="ZT10" s="99"/>
      <c r="ZU10" s="99"/>
      <c r="ZV10" s="99"/>
      <c r="ZW10" s="99"/>
      <c r="ZX10" s="99"/>
      <c r="ZY10" s="99"/>
      <c r="ZZ10" s="99"/>
      <c r="AAA10" s="99"/>
      <c r="AAB10" s="99"/>
      <c r="AAC10" s="99"/>
      <c r="AAD10" s="99"/>
      <c r="AAE10" s="99"/>
      <c r="AAF10" s="99"/>
      <c r="AAG10" s="99"/>
      <c r="AAH10" s="99"/>
      <c r="AAI10" s="99"/>
      <c r="AAJ10" s="99"/>
      <c r="AAK10" s="99"/>
      <c r="AAL10" s="99"/>
      <c r="AAM10" s="99"/>
      <c r="AAN10" s="99"/>
      <c r="AAO10" s="99"/>
      <c r="AAP10" s="99"/>
      <c r="AAQ10" s="99"/>
      <c r="AAR10" s="99"/>
      <c r="AAS10" s="99"/>
      <c r="AAT10" s="99"/>
      <c r="AAU10" s="99"/>
      <c r="AAV10" s="99"/>
      <c r="AAW10" s="99"/>
      <c r="AAX10" s="99"/>
      <c r="AAY10" s="99"/>
      <c r="AAZ10" s="99"/>
      <c r="ABA10" s="99"/>
      <c r="ABB10" s="99"/>
      <c r="ABC10" s="99"/>
      <c r="ABD10" s="99"/>
      <c r="ABE10" s="99"/>
      <c r="ABF10" s="99"/>
      <c r="ABG10" s="99"/>
      <c r="ABH10" s="99"/>
      <c r="ABI10" s="99"/>
      <c r="ABJ10" s="99"/>
      <c r="ABK10" s="99"/>
      <c r="ABL10" s="99"/>
      <c r="ABM10" s="99"/>
      <c r="ABN10" s="99"/>
      <c r="ABO10" s="99"/>
      <c r="ABP10" s="99"/>
      <c r="ABQ10" s="99"/>
      <c r="ABR10" s="99"/>
      <c r="ABS10" s="99"/>
      <c r="ABT10" s="99"/>
      <c r="ABU10" s="99"/>
      <c r="ABV10" s="99"/>
      <c r="ABW10" s="99"/>
      <c r="ABX10" s="99"/>
      <c r="ABY10" s="99"/>
      <c r="ABZ10" s="99"/>
      <c r="ACA10" s="99"/>
      <c r="ACB10" s="99"/>
      <c r="ACC10" s="99"/>
      <c r="ACD10" s="99"/>
      <c r="ACE10" s="99"/>
      <c r="ACF10" s="99"/>
      <c r="ACG10" s="99"/>
      <c r="ACH10" s="99"/>
      <c r="ACI10" s="99"/>
      <c r="ACJ10" s="99"/>
      <c r="ACK10" s="99"/>
      <c r="ACL10" s="99"/>
      <c r="ACM10" s="99"/>
      <c r="ACN10" s="99"/>
      <c r="ACO10" s="99"/>
      <c r="ACP10" s="99"/>
      <c r="ACQ10" s="99"/>
      <c r="ACR10" s="99"/>
      <c r="ACS10" s="99"/>
      <c r="ACT10" s="99"/>
      <c r="ACU10" s="99"/>
      <c r="ACV10" s="99"/>
      <c r="ACW10" s="99"/>
      <c r="ACX10" s="99"/>
      <c r="ACY10" s="99"/>
      <c r="ACZ10" s="99"/>
      <c r="ADA10" s="99"/>
      <c r="ADB10" s="99"/>
      <c r="ADC10" s="99"/>
      <c r="ADD10" s="99"/>
      <c r="ADE10" s="99"/>
      <c r="ADF10" s="99"/>
      <c r="ADG10" s="99"/>
      <c r="ADH10" s="99"/>
      <c r="ADI10" s="99"/>
      <c r="ADJ10" s="99"/>
      <c r="ADK10" s="99"/>
      <c r="ADL10" s="99"/>
      <c r="ADM10" s="99"/>
      <c r="ADN10" s="99"/>
      <c r="ADO10" s="99"/>
      <c r="ADP10" s="99"/>
      <c r="ADQ10" s="99"/>
      <c r="ADR10" s="99"/>
      <c r="ADS10" s="99"/>
      <c r="ADT10" s="99"/>
      <c r="ADU10" s="99"/>
      <c r="ADV10" s="99"/>
      <c r="ADW10" s="99"/>
      <c r="ADX10" s="99"/>
      <c r="ADY10" s="99"/>
      <c r="ADZ10" s="99"/>
      <c r="AEA10" s="99"/>
      <c r="AEB10" s="99"/>
      <c r="AEC10" s="99"/>
      <c r="AED10" s="99"/>
      <c r="AEE10" s="99"/>
      <c r="AEF10" s="99"/>
      <c r="AEG10" s="99"/>
      <c r="AEH10" s="99"/>
      <c r="AEI10" s="99"/>
      <c r="AEJ10" s="99"/>
      <c r="AEK10" s="99"/>
      <c r="AEL10" s="99"/>
      <c r="AEM10" s="99"/>
      <c r="AEN10" s="99"/>
      <c r="AEO10" s="99"/>
      <c r="AEP10" s="99"/>
      <c r="AEQ10" s="99"/>
      <c r="AER10" s="99"/>
      <c r="AES10" s="99"/>
      <c r="AET10" s="99"/>
      <c r="AEU10" s="99"/>
      <c r="AEV10" s="99"/>
      <c r="AEW10" s="99"/>
      <c r="AEX10" s="99"/>
      <c r="AEY10" s="99"/>
      <c r="AEZ10" s="99"/>
      <c r="AFA10" s="99"/>
      <c r="AFB10" s="99"/>
      <c r="AFC10" s="99"/>
      <c r="AFD10" s="99"/>
      <c r="AFE10" s="99"/>
      <c r="AFF10" s="99"/>
      <c r="AFG10" s="99"/>
      <c r="AFH10" s="99"/>
      <c r="AFI10" s="99"/>
      <c r="AFJ10" s="99"/>
      <c r="AFK10" s="99"/>
      <c r="AFL10" s="99"/>
      <c r="AFM10" s="99"/>
      <c r="AFN10" s="99"/>
      <c r="AFO10" s="99"/>
      <c r="AFP10" s="99"/>
      <c r="AFQ10" s="99"/>
      <c r="AFR10" s="99"/>
      <c r="AFS10" s="99"/>
      <c r="AFT10" s="99"/>
      <c r="AFU10" s="99"/>
      <c r="AFV10" s="99"/>
      <c r="AFW10" s="99"/>
      <c r="AFX10" s="99"/>
      <c r="AFY10" s="99"/>
      <c r="AFZ10" s="99"/>
      <c r="AGA10" s="99"/>
      <c r="AGB10" s="99"/>
      <c r="AGC10" s="99"/>
      <c r="AGD10" s="99"/>
      <c r="AGE10" s="99"/>
      <c r="AGF10" s="99"/>
      <c r="AGG10" s="99"/>
      <c r="AGH10" s="99"/>
      <c r="AGI10" s="99"/>
      <c r="AGJ10" s="99"/>
      <c r="AGK10" s="99"/>
      <c r="AGL10" s="99"/>
      <c r="AGM10" s="99"/>
      <c r="AGN10" s="99"/>
      <c r="AGO10" s="99"/>
      <c r="AGP10" s="99"/>
      <c r="AGQ10" s="99"/>
      <c r="AGR10" s="99"/>
      <c r="AGS10" s="99"/>
      <c r="AGT10" s="99"/>
      <c r="AGU10" s="99"/>
      <c r="AGV10" s="99"/>
      <c r="AGW10" s="99"/>
      <c r="AGX10" s="99"/>
      <c r="AGY10" s="99"/>
      <c r="AGZ10" s="99"/>
      <c r="AHA10" s="99"/>
      <c r="AHB10" s="99"/>
      <c r="AHC10" s="99"/>
      <c r="AHD10" s="99"/>
      <c r="AHE10" s="99"/>
      <c r="AHF10" s="99"/>
      <c r="AHG10" s="99"/>
      <c r="AHH10" s="99"/>
      <c r="AHI10" s="99"/>
      <c r="AHJ10" s="99"/>
      <c r="AHK10" s="99"/>
      <c r="AHL10" s="99"/>
      <c r="AHM10" s="99"/>
      <c r="AHN10" s="99"/>
      <c r="AHO10" s="99"/>
      <c r="AHP10" s="99"/>
      <c r="AHQ10" s="99"/>
      <c r="AHR10" s="99"/>
      <c r="AHS10" s="99"/>
      <c r="AHT10" s="99"/>
      <c r="AHU10" s="99"/>
      <c r="AHV10" s="99"/>
      <c r="AHW10" s="99"/>
      <c r="AHX10" s="99"/>
      <c r="AHY10" s="99"/>
      <c r="AHZ10" s="99"/>
      <c r="AIA10" s="99"/>
      <c r="AIB10" s="99"/>
      <c r="AIC10" s="99"/>
      <c r="AID10" s="99"/>
      <c r="AIE10" s="99"/>
      <c r="AIF10" s="99"/>
      <c r="AIG10" s="99"/>
      <c r="AIH10" s="99"/>
      <c r="AII10" s="99"/>
      <c r="AIJ10" s="99"/>
      <c r="AIK10" s="99"/>
      <c r="AIL10" s="99"/>
      <c r="AIM10" s="99"/>
      <c r="AIN10" s="99"/>
      <c r="AIO10" s="99"/>
      <c r="AIP10" s="99"/>
      <c r="AIQ10" s="99"/>
      <c r="AIR10" s="99"/>
      <c r="AIS10" s="99"/>
      <c r="AIT10" s="99"/>
      <c r="AIU10" s="99"/>
      <c r="AIV10" s="99"/>
      <c r="AIW10" s="99"/>
      <c r="AIX10" s="99"/>
      <c r="AIY10" s="99"/>
      <c r="AIZ10" s="99"/>
      <c r="AJA10" s="99"/>
      <c r="AJB10" s="99"/>
      <c r="AJC10" s="99"/>
      <c r="AJD10" s="99"/>
      <c r="AJE10" s="99"/>
      <c r="AJF10" s="99"/>
      <c r="AJG10" s="99"/>
      <c r="AJH10" s="99"/>
      <c r="AJI10" s="99"/>
      <c r="AJJ10" s="99"/>
      <c r="AJK10" s="99"/>
      <c r="AJL10" s="99"/>
      <c r="AJM10" s="99"/>
      <c r="AJN10" s="99"/>
      <c r="AJO10" s="99"/>
      <c r="AJP10" s="99"/>
      <c r="AJQ10" s="99"/>
      <c r="AJR10" s="99"/>
      <c r="AJS10" s="99"/>
      <c r="AJT10" s="99"/>
      <c r="AJU10" s="99"/>
      <c r="AJV10" s="99"/>
      <c r="AJW10" s="99"/>
      <c r="AJX10" s="99"/>
      <c r="AJY10" s="99"/>
      <c r="AJZ10" s="99"/>
      <c r="AKA10" s="99"/>
      <c r="AKB10" s="99"/>
      <c r="AKC10" s="99"/>
      <c r="AKD10" s="99"/>
      <c r="AKE10" s="99"/>
      <c r="AKF10" s="99"/>
      <c r="AKG10" s="99"/>
      <c r="AKH10" s="99"/>
      <c r="AKI10" s="99"/>
      <c r="AKJ10" s="99"/>
      <c r="AKK10" s="99"/>
      <c r="AKL10" s="99"/>
      <c r="AKM10" s="99"/>
      <c r="AKN10" s="99"/>
      <c r="AKO10" s="99"/>
      <c r="AKP10" s="99"/>
      <c r="AKQ10" s="99"/>
      <c r="AKR10" s="99"/>
      <c r="AKS10" s="99"/>
      <c r="AKT10" s="99"/>
      <c r="AKU10" s="99"/>
      <c r="AKV10" s="99"/>
      <c r="AKW10" s="99"/>
      <c r="AKX10" s="99"/>
      <c r="AKY10" s="99"/>
      <c r="AKZ10" s="99"/>
      <c r="ALA10" s="99"/>
      <c r="ALB10" s="99"/>
      <c r="ALC10" s="99"/>
      <c r="ALD10" s="99"/>
      <c r="ALE10" s="99"/>
      <c r="ALF10" s="99"/>
      <c r="ALG10" s="99"/>
      <c r="ALH10" s="99"/>
      <c r="ALI10" s="99"/>
      <c r="ALJ10" s="99"/>
      <c r="ALK10" s="99"/>
      <c r="ALL10" s="99"/>
      <c r="ALM10" s="99"/>
      <c r="ALN10" s="99"/>
      <c r="ALO10" s="99"/>
      <c r="ALP10" s="99"/>
      <c r="ALQ10" s="99"/>
      <c r="ALR10" s="99"/>
      <c r="ALS10" s="99"/>
      <c r="ALT10" s="99"/>
      <c r="ALU10" s="99"/>
      <c r="ALV10" s="99"/>
      <c r="ALW10" s="99"/>
      <c r="ALX10" s="99"/>
      <c r="ALY10" s="99"/>
      <c r="ALZ10" s="99"/>
      <c r="AMA10" s="99"/>
      <c r="AMB10" s="99"/>
      <c r="AMC10" s="99"/>
      <c r="AMD10" s="99"/>
      <c r="AME10" s="99"/>
      <c r="AMF10" s="99"/>
      <c r="AMG10" s="99"/>
      <c r="AMH10" s="99"/>
      <c r="AMI10" s="99"/>
      <c r="AMJ10" s="99"/>
    </row>
    <row r="11" spans="1:1024" ht="23.25" customHeight="1">
      <c r="A11" s="99"/>
      <c r="B11" s="677"/>
      <c r="C11" s="677"/>
      <c r="D11" s="677"/>
      <c r="E11" s="677"/>
      <c r="F11" s="677"/>
      <c r="G11" s="117" t="s">
        <v>88</v>
      </c>
      <c r="H11" s="118" t="s">
        <v>94</v>
      </c>
      <c r="I11" s="119"/>
      <c r="J11" s="119"/>
      <c r="K11" s="119"/>
      <c r="L11" s="119"/>
      <c r="M11" s="119"/>
      <c r="N11" s="119"/>
      <c r="O11" s="119"/>
      <c r="P11" s="119"/>
      <c r="Q11" s="119"/>
      <c r="R11" s="119"/>
      <c r="S11" s="119"/>
      <c r="T11" s="119"/>
      <c r="U11" s="119"/>
      <c r="V11" s="119"/>
      <c r="W11" s="119"/>
      <c r="X11" s="119"/>
      <c r="Y11" s="119"/>
      <c r="Z11" s="119"/>
      <c r="AA11" s="119"/>
      <c r="AB11" s="119"/>
      <c r="AC11" s="119"/>
      <c r="AD11" s="120"/>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c r="JO11" s="99"/>
      <c r="JP11" s="99"/>
      <c r="JQ11" s="99"/>
      <c r="JR11" s="99"/>
      <c r="JS11" s="99"/>
      <c r="JT11" s="99"/>
      <c r="JU11" s="99"/>
      <c r="JV11" s="99"/>
      <c r="JW11" s="99"/>
      <c r="JX11" s="99"/>
      <c r="JY11" s="99"/>
      <c r="JZ11" s="99"/>
      <c r="KA11" s="99"/>
      <c r="KB11" s="99"/>
      <c r="KC11" s="99"/>
      <c r="KD11" s="99"/>
      <c r="KE11" s="99"/>
      <c r="KF11" s="99"/>
      <c r="KG11" s="99"/>
      <c r="KH11" s="99"/>
      <c r="KI11" s="99"/>
      <c r="KJ11" s="99"/>
      <c r="KK11" s="99"/>
      <c r="KL11" s="99"/>
      <c r="KM11" s="99"/>
      <c r="KN11" s="99"/>
      <c r="KO11" s="99"/>
      <c r="KP11" s="99"/>
      <c r="KQ11" s="99"/>
      <c r="KR11" s="99"/>
      <c r="KS11" s="99"/>
      <c r="KT11" s="99"/>
      <c r="KU11" s="99"/>
      <c r="KV11" s="99"/>
      <c r="KW11" s="99"/>
      <c r="KX11" s="99"/>
      <c r="KY11" s="99"/>
      <c r="KZ11" s="99"/>
      <c r="LA11" s="99"/>
      <c r="LB11" s="99"/>
      <c r="LC11" s="99"/>
      <c r="LD11" s="99"/>
      <c r="LE11" s="99"/>
      <c r="LF11" s="99"/>
      <c r="LG11" s="99"/>
      <c r="LH11" s="99"/>
      <c r="LI11" s="99"/>
      <c r="LJ11" s="99"/>
      <c r="LK11" s="99"/>
      <c r="LL11" s="99"/>
      <c r="LM11" s="99"/>
      <c r="LN11" s="99"/>
      <c r="LO11" s="99"/>
      <c r="LP11" s="99"/>
      <c r="LQ11" s="99"/>
      <c r="LR11" s="99"/>
      <c r="LS11" s="99"/>
      <c r="LT11" s="99"/>
      <c r="LU11" s="99"/>
      <c r="LV11" s="99"/>
      <c r="LW11" s="99"/>
      <c r="LX11" s="99"/>
      <c r="LY11" s="99"/>
      <c r="LZ11" s="99"/>
      <c r="MA11" s="99"/>
      <c r="MB11" s="99"/>
      <c r="MC11" s="99"/>
      <c r="MD11" s="99"/>
      <c r="ME11" s="99"/>
      <c r="MF11" s="99"/>
      <c r="MG11" s="99"/>
      <c r="MH11" s="99"/>
      <c r="MI11" s="99"/>
      <c r="MJ11" s="99"/>
      <c r="MK11" s="99"/>
      <c r="ML11" s="99"/>
      <c r="MM11" s="99"/>
      <c r="MN11" s="99"/>
      <c r="MO11" s="99"/>
      <c r="MP11" s="99"/>
      <c r="MQ11" s="99"/>
      <c r="MR11" s="99"/>
      <c r="MS11" s="99"/>
      <c r="MT11" s="99"/>
      <c r="MU11" s="99"/>
      <c r="MV11" s="99"/>
      <c r="MW11" s="99"/>
      <c r="MX11" s="99"/>
      <c r="MY11" s="99"/>
      <c r="MZ11" s="99"/>
      <c r="NA11" s="99"/>
      <c r="NB11" s="99"/>
      <c r="NC11" s="99"/>
      <c r="ND11" s="99"/>
      <c r="NE11" s="99"/>
      <c r="NF11" s="99"/>
      <c r="NG11" s="99"/>
      <c r="NH11" s="99"/>
      <c r="NI11" s="99"/>
      <c r="NJ11" s="99"/>
      <c r="NK11" s="99"/>
      <c r="NL11" s="99"/>
      <c r="NM11" s="99"/>
      <c r="NN11" s="99"/>
      <c r="NO11" s="99"/>
      <c r="NP11" s="99"/>
      <c r="NQ11" s="99"/>
      <c r="NR11" s="99"/>
      <c r="NS11" s="99"/>
      <c r="NT11" s="99"/>
      <c r="NU11" s="99"/>
      <c r="NV11" s="99"/>
      <c r="NW11" s="99"/>
      <c r="NX11" s="99"/>
      <c r="NY11" s="99"/>
      <c r="NZ11" s="99"/>
      <c r="OA11" s="99"/>
      <c r="OB11" s="99"/>
      <c r="OC11" s="99"/>
      <c r="OD11" s="99"/>
      <c r="OE11" s="99"/>
      <c r="OF11" s="99"/>
      <c r="OG11" s="99"/>
      <c r="OH11" s="99"/>
      <c r="OI11" s="99"/>
      <c r="OJ11" s="99"/>
      <c r="OK11" s="99"/>
      <c r="OL11" s="99"/>
      <c r="OM11" s="99"/>
      <c r="ON11" s="99"/>
      <c r="OO11" s="99"/>
      <c r="OP11" s="99"/>
      <c r="OQ11" s="99"/>
      <c r="OR11" s="99"/>
      <c r="OS11" s="99"/>
      <c r="OT11" s="99"/>
      <c r="OU11" s="99"/>
      <c r="OV11" s="99"/>
      <c r="OW11" s="99"/>
      <c r="OX11" s="99"/>
      <c r="OY11" s="99"/>
      <c r="OZ11" s="99"/>
      <c r="PA11" s="99"/>
      <c r="PB11" s="99"/>
      <c r="PC11" s="99"/>
      <c r="PD11" s="99"/>
      <c r="PE11" s="99"/>
      <c r="PF11" s="99"/>
      <c r="PG11" s="99"/>
      <c r="PH11" s="99"/>
      <c r="PI11" s="99"/>
      <c r="PJ11" s="99"/>
      <c r="PK11" s="99"/>
      <c r="PL11" s="99"/>
      <c r="PM11" s="99"/>
      <c r="PN11" s="99"/>
      <c r="PO11" s="99"/>
      <c r="PP11" s="99"/>
      <c r="PQ11" s="99"/>
      <c r="PR11" s="99"/>
      <c r="PS11" s="99"/>
      <c r="PT11" s="99"/>
      <c r="PU11" s="99"/>
      <c r="PV11" s="99"/>
      <c r="PW11" s="99"/>
      <c r="PX11" s="99"/>
      <c r="PY11" s="99"/>
      <c r="PZ11" s="99"/>
      <c r="QA11" s="99"/>
      <c r="QB11" s="99"/>
      <c r="QC11" s="99"/>
      <c r="QD11" s="99"/>
      <c r="QE11" s="99"/>
      <c r="QF11" s="99"/>
      <c r="QG11" s="99"/>
      <c r="QH11" s="99"/>
      <c r="QI11" s="99"/>
      <c r="QJ11" s="99"/>
      <c r="QK11" s="99"/>
      <c r="QL11" s="99"/>
      <c r="QM11" s="99"/>
      <c r="QN11" s="99"/>
      <c r="QO11" s="99"/>
      <c r="QP11" s="99"/>
      <c r="QQ11" s="99"/>
      <c r="QR11" s="99"/>
      <c r="QS11" s="99"/>
      <c r="QT11" s="99"/>
      <c r="QU11" s="99"/>
      <c r="QV11" s="99"/>
      <c r="QW11" s="99"/>
      <c r="QX11" s="99"/>
      <c r="QY11" s="99"/>
      <c r="QZ11" s="99"/>
      <c r="RA11" s="99"/>
      <c r="RB11" s="99"/>
      <c r="RC11" s="99"/>
      <c r="RD11" s="99"/>
      <c r="RE11" s="99"/>
      <c r="RF11" s="99"/>
      <c r="RG11" s="99"/>
      <c r="RH11" s="99"/>
      <c r="RI11" s="99"/>
      <c r="RJ11" s="99"/>
      <c r="RK11" s="99"/>
      <c r="RL11" s="99"/>
      <c r="RM11" s="99"/>
      <c r="RN11" s="99"/>
      <c r="RO11" s="99"/>
      <c r="RP11" s="99"/>
      <c r="RQ11" s="99"/>
      <c r="RR11" s="99"/>
      <c r="RS11" s="99"/>
      <c r="RT11" s="99"/>
      <c r="RU11" s="99"/>
      <c r="RV11" s="99"/>
      <c r="RW11" s="99"/>
      <c r="RX11" s="99"/>
      <c r="RY11" s="99"/>
      <c r="RZ11" s="99"/>
      <c r="SA11" s="99"/>
      <c r="SB11" s="99"/>
      <c r="SC11" s="99"/>
      <c r="SD11" s="99"/>
      <c r="SE11" s="99"/>
      <c r="SF11" s="99"/>
      <c r="SG11" s="99"/>
      <c r="SH11" s="99"/>
      <c r="SI11" s="99"/>
      <c r="SJ11" s="99"/>
      <c r="SK11" s="99"/>
      <c r="SL11" s="99"/>
      <c r="SM11" s="99"/>
      <c r="SN11" s="99"/>
      <c r="SO11" s="99"/>
      <c r="SP11" s="99"/>
      <c r="SQ11" s="99"/>
      <c r="SR11" s="99"/>
      <c r="SS11" s="99"/>
      <c r="ST11" s="99"/>
      <c r="SU11" s="99"/>
      <c r="SV11" s="99"/>
      <c r="SW11" s="99"/>
      <c r="SX11" s="99"/>
      <c r="SY11" s="99"/>
      <c r="SZ11" s="99"/>
      <c r="TA11" s="99"/>
      <c r="TB11" s="99"/>
      <c r="TC11" s="99"/>
      <c r="TD11" s="99"/>
      <c r="TE11" s="99"/>
      <c r="TF11" s="99"/>
      <c r="TG11" s="99"/>
      <c r="TH11" s="99"/>
      <c r="TI11" s="99"/>
      <c r="TJ11" s="99"/>
      <c r="TK11" s="99"/>
      <c r="TL11" s="99"/>
      <c r="TM11" s="99"/>
      <c r="TN11" s="99"/>
      <c r="TO11" s="99"/>
      <c r="TP11" s="99"/>
      <c r="TQ11" s="99"/>
      <c r="TR11" s="99"/>
      <c r="TS11" s="99"/>
      <c r="TT11" s="99"/>
      <c r="TU11" s="99"/>
      <c r="TV11" s="99"/>
      <c r="TW11" s="99"/>
      <c r="TX11" s="99"/>
      <c r="TY11" s="99"/>
      <c r="TZ11" s="99"/>
      <c r="UA11" s="99"/>
      <c r="UB11" s="99"/>
      <c r="UC11" s="99"/>
      <c r="UD11" s="99"/>
      <c r="UE11" s="99"/>
      <c r="UF11" s="99"/>
      <c r="UG11" s="99"/>
      <c r="UH11" s="99"/>
      <c r="UI11" s="99"/>
      <c r="UJ11" s="99"/>
      <c r="UK11" s="99"/>
      <c r="UL11" s="99"/>
      <c r="UM11" s="99"/>
      <c r="UN11" s="99"/>
      <c r="UO11" s="99"/>
      <c r="UP11" s="99"/>
      <c r="UQ11" s="99"/>
      <c r="UR11" s="99"/>
      <c r="US11" s="99"/>
      <c r="UT11" s="99"/>
      <c r="UU11" s="99"/>
      <c r="UV11" s="99"/>
      <c r="UW11" s="99"/>
      <c r="UX11" s="99"/>
      <c r="UY11" s="99"/>
      <c r="UZ11" s="99"/>
      <c r="VA11" s="99"/>
      <c r="VB11" s="99"/>
      <c r="VC11" s="99"/>
      <c r="VD11" s="99"/>
      <c r="VE11" s="99"/>
      <c r="VF11" s="99"/>
      <c r="VG11" s="99"/>
      <c r="VH11" s="99"/>
      <c r="VI11" s="99"/>
      <c r="VJ11" s="99"/>
      <c r="VK11" s="99"/>
      <c r="VL11" s="99"/>
      <c r="VM11" s="99"/>
      <c r="VN11" s="99"/>
      <c r="VO11" s="99"/>
      <c r="VP11" s="99"/>
      <c r="VQ11" s="99"/>
      <c r="VR11" s="99"/>
      <c r="VS11" s="99"/>
      <c r="VT11" s="99"/>
      <c r="VU11" s="99"/>
      <c r="VV11" s="99"/>
      <c r="VW11" s="99"/>
      <c r="VX11" s="99"/>
      <c r="VY11" s="99"/>
      <c r="VZ11" s="99"/>
      <c r="WA11" s="99"/>
      <c r="WB11" s="99"/>
      <c r="WC11" s="99"/>
      <c r="WD11" s="99"/>
      <c r="WE11" s="99"/>
      <c r="WF11" s="99"/>
      <c r="WG11" s="99"/>
      <c r="WH11" s="99"/>
      <c r="WI11" s="99"/>
      <c r="WJ11" s="99"/>
      <c r="WK11" s="99"/>
      <c r="WL11" s="99"/>
      <c r="WM11" s="99"/>
      <c r="WN11" s="99"/>
      <c r="WO11" s="99"/>
      <c r="WP11" s="99"/>
      <c r="WQ11" s="99"/>
      <c r="WR11" s="99"/>
      <c r="WS11" s="99"/>
      <c r="WT11" s="99"/>
      <c r="WU11" s="99"/>
      <c r="WV11" s="99"/>
      <c r="WW11" s="99"/>
      <c r="WX11" s="99"/>
      <c r="WY11" s="99"/>
      <c r="WZ11" s="99"/>
      <c r="XA11" s="99"/>
      <c r="XB11" s="99"/>
      <c r="XC11" s="99"/>
      <c r="XD11" s="99"/>
      <c r="XE11" s="99"/>
      <c r="XF11" s="99"/>
      <c r="XG11" s="99"/>
      <c r="XH11" s="99"/>
      <c r="XI11" s="99"/>
      <c r="XJ11" s="99"/>
      <c r="XK11" s="99"/>
      <c r="XL11" s="99"/>
      <c r="XM11" s="99"/>
      <c r="XN11" s="99"/>
      <c r="XO11" s="99"/>
      <c r="XP11" s="99"/>
      <c r="XQ11" s="99"/>
      <c r="XR11" s="99"/>
      <c r="XS11" s="99"/>
      <c r="XT11" s="99"/>
      <c r="XU11" s="99"/>
      <c r="XV11" s="99"/>
      <c r="XW11" s="99"/>
      <c r="XX11" s="99"/>
      <c r="XY11" s="99"/>
      <c r="XZ11" s="99"/>
      <c r="YA11" s="99"/>
      <c r="YB11" s="99"/>
      <c r="YC11" s="99"/>
      <c r="YD11" s="99"/>
      <c r="YE11" s="99"/>
      <c r="YF11" s="99"/>
      <c r="YG11" s="99"/>
      <c r="YH11" s="99"/>
      <c r="YI11" s="99"/>
      <c r="YJ11" s="99"/>
      <c r="YK11" s="99"/>
      <c r="YL11" s="99"/>
      <c r="YM11" s="99"/>
      <c r="YN11" s="99"/>
      <c r="YO11" s="99"/>
      <c r="YP11" s="99"/>
      <c r="YQ11" s="99"/>
      <c r="YR11" s="99"/>
      <c r="YS11" s="99"/>
      <c r="YT11" s="99"/>
      <c r="YU11" s="99"/>
      <c r="YV11" s="99"/>
      <c r="YW11" s="99"/>
      <c r="YX11" s="99"/>
      <c r="YY11" s="99"/>
      <c r="YZ11" s="99"/>
      <c r="ZA11" s="99"/>
      <c r="ZB11" s="99"/>
      <c r="ZC11" s="99"/>
      <c r="ZD11" s="99"/>
      <c r="ZE11" s="99"/>
      <c r="ZF11" s="99"/>
      <c r="ZG11" s="99"/>
      <c r="ZH11" s="99"/>
      <c r="ZI11" s="99"/>
      <c r="ZJ11" s="99"/>
      <c r="ZK11" s="99"/>
      <c r="ZL11" s="99"/>
      <c r="ZM11" s="99"/>
      <c r="ZN11" s="99"/>
      <c r="ZO11" s="99"/>
      <c r="ZP11" s="99"/>
      <c r="ZQ11" s="99"/>
      <c r="ZR11" s="99"/>
      <c r="ZS11" s="99"/>
      <c r="ZT11" s="99"/>
      <c r="ZU11" s="99"/>
      <c r="ZV11" s="99"/>
      <c r="ZW11" s="99"/>
      <c r="ZX11" s="99"/>
      <c r="ZY11" s="99"/>
      <c r="ZZ11" s="99"/>
      <c r="AAA11" s="99"/>
      <c r="AAB11" s="99"/>
      <c r="AAC11" s="99"/>
      <c r="AAD11" s="99"/>
      <c r="AAE11" s="99"/>
      <c r="AAF11" s="99"/>
      <c r="AAG11" s="99"/>
      <c r="AAH11" s="99"/>
      <c r="AAI11" s="99"/>
      <c r="AAJ11" s="99"/>
      <c r="AAK11" s="99"/>
      <c r="AAL11" s="99"/>
      <c r="AAM11" s="99"/>
      <c r="AAN11" s="99"/>
      <c r="AAO11" s="99"/>
      <c r="AAP11" s="99"/>
      <c r="AAQ11" s="99"/>
      <c r="AAR11" s="99"/>
      <c r="AAS11" s="99"/>
      <c r="AAT11" s="99"/>
      <c r="AAU11" s="99"/>
      <c r="AAV11" s="99"/>
      <c r="AAW11" s="99"/>
      <c r="AAX11" s="99"/>
      <c r="AAY11" s="99"/>
      <c r="AAZ11" s="99"/>
      <c r="ABA11" s="99"/>
      <c r="ABB11" s="99"/>
      <c r="ABC11" s="99"/>
      <c r="ABD11" s="99"/>
      <c r="ABE11" s="99"/>
      <c r="ABF11" s="99"/>
      <c r="ABG11" s="99"/>
      <c r="ABH11" s="99"/>
      <c r="ABI11" s="99"/>
      <c r="ABJ11" s="99"/>
      <c r="ABK11" s="99"/>
      <c r="ABL11" s="99"/>
      <c r="ABM11" s="99"/>
      <c r="ABN11" s="99"/>
      <c r="ABO11" s="99"/>
      <c r="ABP11" s="99"/>
      <c r="ABQ11" s="99"/>
      <c r="ABR11" s="99"/>
      <c r="ABS11" s="99"/>
      <c r="ABT11" s="99"/>
      <c r="ABU11" s="99"/>
      <c r="ABV11" s="99"/>
      <c r="ABW11" s="99"/>
      <c r="ABX11" s="99"/>
      <c r="ABY11" s="99"/>
      <c r="ABZ11" s="99"/>
      <c r="ACA11" s="99"/>
      <c r="ACB11" s="99"/>
      <c r="ACC11" s="99"/>
      <c r="ACD11" s="99"/>
      <c r="ACE11" s="99"/>
      <c r="ACF11" s="99"/>
      <c r="ACG11" s="99"/>
      <c r="ACH11" s="99"/>
      <c r="ACI11" s="99"/>
      <c r="ACJ11" s="99"/>
      <c r="ACK11" s="99"/>
      <c r="ACL11" s="99"/>
      <c r="ACM11" s="99"/>
      <c r="ACN11" s="99"/>
      <c r="ACO11" s="99"/>
      <c r="ACP11" s="99"/>
      <c r="ACQ11" s="99"/>
      <c r="ACR11" s="99"/>
      <c r="ACS11" s="99"/>
      <c r="ACT11" s="99"/>
      <c r="ACU11" s="99"/>
      <c r="ACV11" s="99"/>
      <c r="ACW11" s="99"/>
      <c r="ACX11" s="99"/>
      <c r="ACY11" s="99"/>
      <c r="ACZ11" s="99"/>
      <c r="ADA11" s="99"/>
      <c r="ADB11" s="99"/>
      <c r="ADC11" s="99"/>
      <c r="ADD11" s="99"/>
      <c r="ADE11" s="99"/>
      <c r="ADF11" s="99"/>
      <c r="ADG11" s="99"/>
      <c r="ADH11" s="99"/>
      <c r="ADI11" s="99"/>
      <c r="ADJ11" s="99"/>
      <c r="ADK11" s="99"/>
      <c r="ADL11" s="99"/>
      <c r="ADM11" s="99"/>
      <c r="ADN11" s="99"/>
      <c r="ADO11" s="99"/>
      <c r="ADP11" s="99"/>
      <c r="ADQ11" s="99"/>
      <c r="ADR11" s="99"/>
      <c r="ADS11" s="99"/>
      <c r="ADT11" s="99"/>
      <c r="ADU11" s="99"/>
      <c r="ADV11" s="99"/>
      <c r="ADW11" s="99"/>
      <c r="ADX11" s="99"/>
      <c r="ADY11" s="99"/>
      <c r="ADZ11" s="99"/>
      <c r="AEA11" s="99"/>
      <c r="AEB11" s="99"/>
      <c r="AEC11" s="99"/>
      <c r="AED11" s="99"/>
      <c r="AEE11" s="99"/>
      <c r="AEF11" s="99"/>
      <c r="AEG11" s="99"/>
      <c r="AEH11" s="99"/>
      <c r="AEI11" s="99"/>
      <c r="AEJ11" s="99"/>
      <c r="AEK11" s="99"/>
      <c r="AEL11" s="99"/>
      <c r="AEM11" s="99"/>
      <c r="AEN11" s="99"/>
      <c r="AEO11" s="99"/>
      <c r="AEP11" s="99"/>
      <c r="AEQ11" s="99"/>
      <c r="AER11" s="99"/>
      <c r="AES11" s="99"/>
      <c r="AET11" s="99"/>
      <c r="AEU11" s="99"/>
      <c r="AEV11" s="99"/>
      <c r="AEW11" s="99"/>
      <c r="AEX11" s="99"/>
      <c r="AEY11" s="99"/>
      <c r="AEZ11" s="99"/>
      <c r="AFA11" s="99"/>
      <c r="AFB11" s="99"/>
      <c r="AFC11" s="99"/>
      <c r="AFD11" s="99"/>
      <c r="AFE11" s="99"/>
      <c r="AFF11" s="99"/>
      <c r="AFG11" s="99"/>
      <c r="AFH11" s="99"/>
      <c r="AFI11" s="99"/>
      <c r="AFJ11" s="99"/>
      <c r="AFK11" s="99"/>
      <c r="AFL11" s="99"/>
      <c r="AFM11" s="99"/>
      <c r="AFN11" s="99"/>
      <c r="AFO11" s="99"/>
      <c r="AFP11" s="99"/>
      <c r="AFQ11" s="99"/>
      <c r="AFR11" s="99"/>
      <c r="AFS11" s="99"/>
      <c r="AFT11" s="99"/>
      <c r="AFU11" s="99"/>
      <c r="AFV11" s="99"/>
      <c r="AFW11" s="99"/>
      <c r="AFX11" s="99"/>
      <c r="AFY11" s="99"/>
      <c r="AFZ11" s="99"/>
      <c r="AGA11" s="99"/>
      <c r="AGB11" s="99"/>
      <c r="AGC11" s="99"/>
      <c r="AGD11" s="99"/>
      <c r="AGE11" s="99"/>
      <c r="AGF11" s="99"/>
      <c r="AGG11" s="99"/>
      <c r="AGH11" s="99"/>
      <c r="AGI11" s="99"/>
      <c r="AGJ11" s="99"/>
      <c r="AGK11" s="99"/>
      <c r="AGL11" s="99"/>
      <c r="AGM11" s="99"/>
      <c r="AGN11" s="99"/>
      <c r="AGO11" s="99"/>
      <c r="AGP11" s="99"/>
      <c r="AGQ11" s="99"/>
      <c r="AGR11" s="99"/>
      <c r="AGS11" s="99"/>
      <c r="AGT11" s="99"/>
      <c r="AGU11" s="99"/>
      <c r="AGV11" s="99"/>
      <c r="AGW11" s="99"/>
      <c r="AGX11" s="99"/>
      <c r="AGY11" s="99"/>
      <c r="AGZ11" s="99"/>
      <c r="AHA11" s="99"/>
      <c r="AHB11" s="99"/>
      <c r="AHC11" s="99"/>
      <c r="AHD11" s="99"/>
      <c r="AHE11" s="99"/>
      <c r="AHF11" s="99"/>
      <c r="AHG11" s="99"/>
      <c r="AHH11" s="99"/>
      <c r="AHI11" s="99"/>
      <c r="AHJ11" s="99"/>
      <c r="AHK11" s="99"/>
      <c r="AHL11" s="99"/>
      <c r="AHM11" s="99"/>
      <c r="AHN11" s="99"/>
      <c r="AHO11" s="99"/>
      <c r="AHP11" s="99"/>
      <c r="AHQ11" s="99"/>
      <c r="AHR11" s="99"/>
      <c r="AHS11" s="99"/>
      <c r="AHT11" s="99"/>
      <c r="AHU11" s="99"/>
      <c r="AHV11" s="99"/>
      <c r="AHW11" s="99"/>
      <c r="AHX11" s="99"/>
      <c r="AHY11" s="99"/>
      <c r="AHZ11" s="99"/>
      <c r="AIA11" s="99"/>
      <c r="AIB11" s="99"/>
      <c r="AIC11" s="99"/>
      <c r="AID11" s="99"/>
      <c r="AIE11" s="99"/>
      <c r="AIF11" s="99"/>
      <c r="AIG11" s="99"/>
      <c r="AIH11" s="99"/>
      <c r="AII11" s="99"/>
      <c r="AIJ11" s="99"/>
      <c r="AIK11" s="99"/>
      <c r="AIL11" s="99"/>
      <c r="AIM11" s="99"/>
      <c r="AIN11" s="99"/>
      <c r="AIO11" s="99"/>
      <c r="AIP11" s="99"/>
      <c r="AIQ11" s="99"/>
      <c r="AIR11" s="99"/>
      <c r="AIS11" s="99"/>
      <c r="AIT11" s="99"/>
      <c r="AIU11" s="99"/>
      <c r="AIV11" s="99"/>
      <c r="AIW11" s="99"/>
      <c r="AIX11" s="99"/>
      <c r="AIY11" s="99"/>
      <c r="AIZ11" s="99"/>
      <c r="AJA11" s="99"/>
      <c r="AJB11" s="99"/>
      <c r="AJC11" s="99"/>
      <c r="AJD11" s="99"/>
      <c r="AJE11" s="99"/>
      <c r="AJF11" s="99"/>
      <c r="AJG11" s="99"/>
      <c r="AJH11" s="99"/>
      <c r="AJI11" s="99"/>
      <c r="AJJ11" s="99"/>
      <c r="AJK11" s="99"/>
      <c r="AJL11" s="99"/>
      <c r="AJM11" s="99"/>
      <c r="AJN11" s="99"/>
      <c r="AJO11" s="99"/>
      <c r="AJP11" s="99"/>
      <c r="AJQ11" s="99"/>
      <c r="AJR11" s="99"/>
      <c r="AJS11" s="99"/>
      <c r="AJT11" s="99"/>
      <c r="AJU11" s="99"/>
      <c r="AJV11" s="99"/>
      <c r="AJW11" s="99"/>
      <c r="AJX11" s="99"/>
      <c r="AJY11" s="99"/>
      <c r="AJZ11" s="99"/>
      <c r="AKA11" s="99"/>
      <c r="AKB11" s="99"/>
      <c r="AKC11" s="99"/>
      <c r="AKD11" s="99"/>
      <c r="AKE11" s="99"/>
      <c r="AKF11" s="99"/>
      <c r="AKG11" s="99"/>
      <c r="AKH11" s="99"/>
      <c r="AKI11" s="99"/>
      <c r="AKJ11" s="99"/>
      <c r="AKK11" s="99"/>
      <c r="AKL11" s="99"/>
      <c r="AKM11" s="99"/>
      <c r="AKN11" s="99"/>
      <c r="AKO11" s="99"/>
      <c r="AKP11" s="99"/>
      <c r="AKQ11" s="99"/>
      <c r="AKR11" s="99"/>
      <c r="AKS11" s="99"/>
      <c r="AKT11" s="99"/>
      <c r="AKU11" s="99"/>
      <c r="AKV11" s="99"/>
      <c r="AKW11" s="99"/>
      <c r="AKX11" s="99"/>
      <c r="AKY11" s="99"/>
      <c r="AKZ11" s="99"/>
      <c r="ALA11" s="99"/>
      <c r="ALB11" s="99"/>
      <c r="ALC11" s="99"/>
      <c r="ALD11" s="99"/>
      <c r="ALE11" s="99"/>
      <c r="ALF11" s="99"/>
      <c r="ALG11" s="99"/>
      <c r="ALH11" s="99"/>
      <c r="ALI11" s="99"/>
      <c r="ALJ11" s="99"/>
      <c r="ALK11" s="99"/>
      <c r="ALL11" s="99"/>
      <c r="ALM11" s="99"/>
      <c r="ALN11" s="99"/>
      <c r="ALO11" s="99"/>
      <c r="ALP11" s="99"/>
      <c r="ALQ11" s="99"/>
      <c r="ALR11" s="99"/>
      <c r="ALS11" s="99"/>
      <c r="ALT11" s="99"/>
      <c r="ALU11" s="99"/>
      <c r="ALV11" s="99"/>
      <c r="ALW11" s="99"/>
      <c r="ALX11" s="99"/>
      <c r="ALY11" s="99"/>
      <c r="ALZ11" s="99"/>
      <c r="AMA11" s="99"/>
      <c r="AMB11" s="99"/>
      <c r="AMC11" s="99"/>
      <c r="AMD11" s="99"/>
      <c r="AME11" s="99"/>
      <c r="AMF11" s="99"/>
      <c r="AMG11" s="99"/>
      <c r="AMH11" s="99"/>
      <c r="AMI11" s="99"/>
      <c r="AMJ11" s="99"/>
    </row>
    <row r="12" spans="1:1024" s="121" customFormat="1"/>
    <row r="13" spans="1:1024" s="121" customFormat="1" ht="13.8">
      <c r="B13" s="121" t="s">
        <v>22</v>
      </c>
    </row>
    <row r="14" spans="1:1024" s="121" customFormat="1" ht="13.8">
      <c r="B14" s="122" t="s">
        <v>23</v>
      </c>
      <c r="AC14" s="114"/>
      <c r="AD14" s="114"/>
    </row>
    <row r="15" spans="1:1024" s="121" customFormat="1" ht="6" customHeight="1">
      <c r="B15" s="99"/>
      <c r="AC15" s="99"/>
      <c r="AD15" s="99"/>
    </row>
    <row r="16" spans="1:1024" ht="4.5" customHeight="1">
      <c r="A16" s="121"/>
      <c r="B16" s="672" t="s">
        <v>24</v>
      </c>
      <c r="C16" s="672"/>
      <c r="D16" s="672"/>
      <c r="E16" s="672"/>
      <c r="F16" s="672"/>
      <c r="G16" s="123"/>
      <c r="H16" s="124"/>
      <c r="I16" s="124"/>
      <c r="J16" s="124"/>
      <c r="K16" s="124"/>
      <c r="L16" s="124"/>
      <c r="M16" s="124"/>
      <c r="N16" s="124"/>
      <c r="O16" s="124"/>
      <c r="P16" s="124"/>
      <c r="Q16" s="124"/>
      <c r="R16" s="124"/>
      <c r="S16" s="124"/>
      <c r="T16" s="124"/>
      <c r="U16" s="124"/>
      <c r="V16" s="124"/>
      <c r="W16" s="124"/>
      <c r="X16" s="124"/>
      <c r="Y16" s="124"/>
      <c r="Z16" s="123"/>
      <c r="AA16" s="124"/>
      <c r="AB16" s="124"/>
      <c r="AC16" s="678"/>
      <c r="AD16" s="678"/>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99"/>
      <c r="NF16" s="99"/>
      <c r="NG16" s="99"/>
      <c r="NH16" s="99"/>
      <c r="NI16" s="99"/>
      <c r="NJ16" s="99"/>
      <c r="NK16" s="99"/>
      <c r="NL16" s="99"/>
      <c r="NM16" s="99"/>
      <c r="NN16" s="99"/>
      <c r="NO16" s="99"/>
      <c r="NP16" s="99"/>
      <c r="NQ16" s="99"/>
      <c r="NR16" s="99"/>
      <c r="NS16" s="99"/>
      <c r="NT16" s="99"/>
      <c r="NU16" s="99"/>
      <c r="NV16" s="99"/>
      <c r="NW16" s="99"/>
      <c r="NX16" s="99"/>
      <c r="NY16" s="99"/>
      <c r="NZ16" s="99"/>
      <c r="OA16" s="99"/>
      <c r="OB16" s="99"/>
      <c r="OC16" s="99"/>
      <c r="OD16" s="99"/>
      <c r="OE16" s="99"/>
      <c r="OF16" s="99"/>
      <c r="OG16" s="99"/>
      <c r="OH16" s="99"/>
      <c r="OI16" s="99"/>
      <c r="OJ16" s="99"/>
      <c r="OK16" s="99"/>
      <c r="OL16" s="99"/>
      <c r="OM16" s="99"/>
      <c r="ON16" s="99"/>
      <c r="OO16" s="99"/>
      <c r="OP16" s="99"/>
      <c r="OQ16" s="99"/>
      <c r="OR16" s="99"/>
      <c r="OS16" s="99"/>
      <c r="OT16" s="99"/>
      <c r="OU16" s="99"/>
      <c r="OV16" s="99"/>
      <c r="OW16" s="99"/>
      <c r="OX16" s="99"/>
      <c r="OY16" s="99"/>
      <c r="OZ16" s="99"/>
      <c r="PA16" s="99"/>
      <c r="PB16" s="99"/>
      <c r="PC16" s="99"/>
      <c r="PD16" s="99"/>
      <c r="PE16" s="99"/>
      <c r="PF16" s="99"/>
      <c r="PG16" s="99"/>
      <c r="PH16" s="99"/>
      <c r="PI16" s="99"/>
      <c r="PJ16" s="99"/>
      <c r="PK16" s="99"/>
      <c r="PL16" s="99"/>
      <c r="PM16" s="99"/>
      <c r="PN16" s="99"/>
      <c r="PO16" s="99"/>
      <c r="PP16" s="99"/>
      <c r="PQ16" s="99"/>
      <c r="PR16" s="99"/>
      <c r="PS16" s="99"/>
      <c r="PT16" s="99"/>
      <c r="PU16" s="99"/>
      <c r="PV16" s="99"/>
      <c r="PW16" s="99"/>
      <c r="PX16" s="99"/>
      <c r="PY16" s="99"/>
      <c r="PZ16" s="99"/>
      <c r="QA16" s="99"/>
      <c r="QB16" s="99"/>
      <c r="QC16" s="99"/>
      <c r="QD16" s="99"/>
      <c r="QE16" s="99"/>
      <c r="QF16" s="99"/>
      <c r="QG16" s="99"/>
      <c r="QH16" s="99"/>
      <c r="QI16" s="99"/>
      <c r="QJ16" s="99"/>
      <c r="QK16" s="99"/>
      <c r="QL16" s="99"/>
      <c r="QM16" s="99"/>
      <c r="QN16" s="99"/>
      <c r="QO16" s="99"/>
      <c r="QP16" s="99"/>
      <c r="QQ16" s="99"/>
      <c r="QR16" s="99"/>
      <c r="QS16" s="99"/>
      <c r="QT16" s="99"/>
      <c r="QU16" s="99"/>
      <c r="QV16" s="99"/>
      <c r="QW16" s="99"/>
      <c r="QX16" s="99"/>
      <c r="QY16" s="99"/>
      <c r="QZ16" s="99"/>
      <c r="RA16" s="99"/>
      <c r="RB16" s="99"/>
      <c r="RC16" s="99"/>
      <c r="RD16" s="99"/>
      <c r="RE16" s="99"/>
      <c r="RF16" s="99"/>
      <c r="RG16" s="99"/>
      <c r="RH16" s="99"/>
      <c r="RI16" s="99"/>
      <c r="RJ16" s="99"/>
      <c r="RK16" s="99"/>
      <c r="RL16" s="99"/>
      <c r="RM16" s="99"/>
      <c r="RN16" s="99"/>
      <c r="RO16" s="99"/>
      <c r="RP16" s="99"/>
      <c r="RQ16" s="99"/>
      <c r="RR16" s="99"/>
      <c r="RS16" s="99"/>
      <c r="RT16" s="99"/>
      <c r="RU16" s="99"/>
      <c r="RV16" s="99"/>
      <c r="RW16" s="99"/>
      <c r="RX16" s="99"/>
      <c r="RY16" s="99"/>
      <c r="RZ16" s="99"/>
      <c r="SA16" s="99"/>
      <c r="SB16" s="99"/>
      <c r="SC16" s="99"/>
      <c r="SD16" s="99"/>
      <c r="SE16" s="99"/>
      <c r="SF16" s="99"/>
      <c r="SG16" s="99"/>
      <c r="SH16" s="99"/>
      <c r="SI16" s="99"/>
      <c r="SJ16" s="99"/>
      <c r="SK16" s="99"/>
      <c r="SL16" s="99"/>
      <c r="SM16" s="99"/>
      <c r="SN16" s="99"/>
      <c r="SO16" s="99"/>
      <c r="SP16" s="99"/>
      <c r="SQ16" s="99"/>
      <c r="SR16" s="99"/>
      <c r="SS16" s="99"/>
      <c r="ST16" s="99"/>
      <c r="SU16" s="99"/>
      <c r="SV16" s="99"/>
      <c r="SW16" s="99"/>
      <c r="SX16" s="99"/>
      <c r="SY16" s="99"/>
      <c r="SZ16" s="99"/>
      <c r="TA16" s="99"/>
      <c r="TB16" s="99"/>
      <c r="TC16" s="99"/>
      <c r="TD16" s="99"/>
      <c r="TE16" s="99"/>
      <c r="TF16" s="99"/>
      <c r="TG16" s="99"/>
      <c r="TH16" s="99"/>
      <c r="TI16" s="99"/>
      <c r="TJ16" s="99"/>
      <c r="TK16" s="99"/>
      <c r="TL16" s="99"/>
      <c r="TM16" s="99"/>
      <c r="TN16" s="99"/>
      <c r="TO16" s="99"/>
      <c r="TP16" s="99"/>
      <c r="TQ16" s="99"/>
      <c r="TR16" s="99"/>
      <c r="TS16" s="99"/>
      <c r="TT16" s="99"/>
      <c r="TU16" s="99"/>
      <c r="TV16" s="99"/>
      <c r="TW16" s="99"/>
      <c r="TX16" s="99"/>
      <c r="TY16" s="99"/>
      <c r="TZ16" s="99"/>
      <c r="UA16" s="99"/>
      <c r="UB16" s="99"/>
      <c r="UC16" s="99"/>
      <c r="UD16" s="99"/>
      <c r="UE16" s="99"/>
      <c r="UF16" s="99"/>
      <c r="UG16" s="99"/>
      <c r="UH16" s="99"/>
      <c r="UI16" s="99"/>
      <c r="UJ16" s="99"/>
      <c r="UK16" s="99"/>
      <c r="UL16" s="99"/>
      <c r="UM16" s="99"/>
      <c r="UN16" s="99"/>
      <c r="UO16" s="99"/>
      <c r="UP16" s="99"/>
      <c r="UQ16" s="99"/>
      <c r="UR16" s="99"/>
      <c r="US16" s="99"/>
      <c r="UT16" s="99"/>
      <c r="UU16" s="99"/>
      <c r="UV16" s="99"/>
      <c r="UW16" s="99"/>
      <c r="UX16" s="99"/>
      <c r="UY16" s="99"/>
      <c r="UZ16" s="99"/>
      <c r="VA16" s="99"/>
      <c r="VB16" s="99"/>
      <c r="VC16" s="99"/>
      <c r="VD16" s="99"/>
      <c r="VE16" s="99"/>
      <c r="VF16" s="99"/>
      <c r="VG16" s="99"/>
      <c r="VH16" s="99"/>
      <c r="VI16" s="99"/>
      <c r="VJ16" s="99"/>
      <c r="VK16" s="99"/>
      <c r="VL16" s="99"/>
      <c r="VM16" s="99"/>
      <c r="VN16" s="99"/>
      <c r="VO16" s="99"/>
      <c r="VP16" s="99"/>
      <c r="VQ16" s="99"/>
      <c r="VR16" s="99"/>
      <c r="VS16" s="99"/>
      <c r="VT16" s="99"/>
      <c r="VU16" s="99"/>
      <c r="VV16" s="99"/>
      <c r="VW16" s="99"/>
      <c r="VX16" s="99"/>
      <c r="VY16" s="99"/>
      <c r="VZ16" s="99"/>
      <c r="WA16" s="99"/>
      <c r="WB16" s="99"/>
      <c r="WC16" s="99"/>
      <c r="WD16" s="99"/>
      <c r="WE16" s="99"/>
      <c r="WF16" s="99"/>
      <c r="WG16" s="99"/>
      <c r="WH16" s="99"/>
      <c r="WI16" s="99"/>
      <c r="WJ16" s="99"/>
      <c r="WK16" s="99"/>
      <c r="WL16" s="99"/>
      <c r="WM16" s="99"/>
      <c r="WN16" s="99"/>
      <c r="WO16" s="99"/>
      <c r="WP16" s="99"/>
      <c r="WQ16" s="99"/>
      <c r="WR16" s="99"/>
      <c r="WS16" s="99"/>
      <c r="WT16" s="99"/>
      <c r="WU16" s="99"/>
      <c r="WV16" s="99"/>
      <c r="WW16" s="99"/>
      <c r="WX16" s="99"/>
      <c r="WY16" s="99"/>
      <c r="WZ16" s="99"/>
      <c r="XA16" s="99"/>
      <c r="XB16" s="99"/>
      <c r="XC16" s="99"/>
      <c r="XD16" s="99"/>
      <c r="XE16" s="99"/>
      <c r="XF16" s="99"/>
      <c r="XG16" s="99"/>
      <c r="XH16" s="99"/>
      <c r="XI16" s="99"/>
      <c r="XJ16" s="99"/>
      <c r="XK16" s="99"/>
      <c r="XL16" s="99"/>
      <c r="XM16" s="99"/>
      <c r="XN16" s="99"/>
      <c r="XO16" s="99"/>
      <c r="XP16" s="99"/>
      <c r="XQ16" s="99"/>
      <c r="XR16" s="99"/>
      <c r="XS16" s="99"/>
      <c r="XT16" s="99"/>
      <c r="XU16" s="99"/>
      <c r="XV16" s="99"/>
      <c r="XW16" s="99"/>
      <c r="XX16" s="99"/>
      <c r="XY16" s="99"/>
      <c r="XZ16" s="99"/>
      <c r="YA16" s="99"/>
      <c r="YB16" s="99"/>
      <c r="YC16" s="99"/>
      <c r="YD16" s="99"/>
      <c r="YE16" s="99"/>
      <c r="YF16" s="99"/>
      <c r="YG16" s="99"/>
      <c r="YH16" s="99"/>
      <c r="YI16" s="99"/>
      <c r="YJ16" s="99"/>
      <c r="YK16" s="99"/>
      <c r="YL16" s="99"/>
      <c r="YM16" s="99"/>
      <c r="YN16" s="99"/>
      <c r="YO16" s="99"/>
      <c r="YP16" s="99"/>
      <c r="YQ16" s="99"/>
      <c r="YR16" s="99"/>
      <c r="YS16" s="99"/>
      <c r="YT16" s="99"/>
      <c r="YU16" s="99"/>
      <c r="YV16" s="99"/>
      <c r="YW16" s="99"/>
      <c r="YX16" s="99"/>
      <c r="YY16" s="99"/>
      <c r="YZ16" s="99"/>
      <c r="ZA16" s="99"/>
      <c r="ZB16" s="99"/>
      <c r="ZC16" s="99"/>
      <c r="ZD16" s="99"/>
      <c r="ZE16" s="99"/>
      <c r="ZF16" s="99"/>
      <c r="ZG16" s="99"/>
      <c r="ZH16" s="99"/>
      <c r="ZI16" s="99"/>
      <c r="ZJ16" s="99"/>
      <c r="ZK16" s="99"/>
      <c r="ZL16" s="99"/>
      <c r="ZM16" s="99"/>
      <c r="ZN16" s="99"/>
      <c r="ZO16" s="99"/>
      <c r="ZP16" s="99"/>
      <c r="ZQ16" s="99"/>
      <c r="ZR16" s="99"/>
      <c r="ZS16" s="99"/>
      <c r="ZT16" s="99"/>
      <c r="ZU16" s="99"/>
      <c r="ZV16" s="99"/>
      <c r="ZW16" s="99"/>
      <c r="ZX16" s="99"/>
      <c r="ZY16" s="99"/>
      <c r="ZZ16" s="99"/>
      <c r="AAA16" s="99"/>
      <c r="AAB16" s="99"/>
      <c r="AAC16" s="99"/>
      <c r="AAD16" s="99"/>
      <c r="AAE16" s="99"/>
      <c r="AAF16" s="99"/>
      <c r="AAG16" s="99"/>
      <c r="AAH16" s="99"/>
      <c r="AAI16" s="99"/>
      <c r="AAJ16" s="99"/>
      <c r="AAK16" s="99"/>
      <c r="AAL16" s="99"/>
      <c r="AAM16" s="99"/>
      <c r="AAN16" s="99"/>
      <c r="AAO16" s="99"/>
      <c r="AAP16" s="99"/>
      <c r="AAQ16" s="99"/>
      <c r="AAR16" s="99"/>
      <c r="AAS16" s="99"/>
      <c r="AAT16" s="99"/>
      <c r="AAU16" s="99"/>
      <c r="AAV16" s="99"/>
      <c r="AAW16" s="99"/>
      <c r="AAX16" s="99"/>
      <c r="AAY16" s="99"/>
      <c r="AAZ16" s="99"/>
      <c r="ABA16" s="99"/>
      <c r="ABB16" s="99"/>
      <c r="ABC16" s="99"/>
      <c r="ABD16" s="99"/>
      <c r="ABE16" s="99"/>
      <c r="ABF16" s="99"/>
      <c r="ABG16" s="99"/>
      <c r="ABH16" s="99"/>
      <c r="ABI16" s="99"/>
      <c r="ABJ16" s="99"/>
      <c r="ABK16" s="99"/>
      <c r="ABL16" s="99"/>
      <c r="ABM16" s="99"/>
      <c r="ABN16" s="99"/>
      <c r="ABO16" s="99"/>
      <c r="ABP16" s="99"/>
      <c r="ABQ16" s="99"/>
      <c r="ABR16" s="99"/>
      <c r="ABS16" s="99"/>
      <c r="ABT16" s="99"/>
      <c r="ABU16" s="99"/>
      <c r="ABV16" s="99"/>
      <c r="ABW16" s="99"/>
      <c r="ABX16" s="99"/>
      <c r="ABY16" s="99"/>
      <c r="ABZ16" s="99"/>
      <c r="ACA16" s="99"/>
      <c r="ACB16" s="99"/>
      <c r="ACC16" s="99"/>
      <c r="ACD16" s="99"/>
      <c r="ACE16" s="99"/>
      <c r="ACF16" s="99"/>
      <c r="ACG16" s="99"/>
      <c r="ACH16" s="99"/>
      <c r="ACI16" s="99"/>
      <c r="ACJ16" s="99"/>
      <c r="ACK16" s="99"/>
      <c r="ACL16" s="99"/>
      <c r="ACM16" s="99"/>
      <c r="ACN16" s="99"/>
      <c r="ACO16" s="99"/>
      <c r="ACP16" s="99"/>
      <c r="ACQ16" s="99"/>
      <c r="ACR16" s="99"/>
      <c r="ACS16" s="99"/>
      <c r="ACT16" s="99"/>
      <c r="ACU16" s="99"/>
      <c r="ACV16" s="99"/>
      <c r="ACW16" s="99"/>
      <c r="ACX16" s="99"/>
      <c r="ACY16" s="99"/>
      <c r="ACZ16" s="99"/>
      <c r="ADA16" s="99"/>
      <c r="ADB16" s="99"/>
      <c r="ADC16" s="99"/>
      <c r="ADD16" s="99"/>
      <c r="ADE16" s="99"/>
      <c r="ADF16" s="99"/>
      <c r="ADG16" s="99"/>
      <c r="ADH16" s="99"/>
      <c r="ADI16" s="99"/>
      <c r="ADJ16" s="99"/>
      <c r="ADK16" s="99"/>
      <c r="ADL16" s="99"/>
      <c r="ADM16" s="99"/>
      <c r="ADN16" s="99"/>
      <c r="ADO16" s="99"/>
      <c r="ADP16" s="99"/>
      <c r="ADQ16" s="99"/>
      <c r="ADR16" s="99"/>
      <c r="ADS16" s="99"/>
      <c r="ADT16" s="99"/>
      <c r="ADU16" s="99"/>
      <c r="ADV16" s="99"/>
      <c r="ADW16" s="99"/>
      <c r="ADX16" s="99"/>
      <c r="ADY16" s="99"/>
      <c r="ADZ16" s="99"/>
      <c r="AEA16" s="99"/>
      <c r="AEB16" s="99"/>
      <c r="AEC16" s="99"/>
      <c r="AED16" s="99"/>
      <c r="AEE16" s="99"/>
      <c r="AEF16" s="99"/>
      <c r="AEG16" s="99"/>
      <c r="AEH16" s="99"/>
      <c r="AEI16" s="99"/>
      <c r="AEJ16" s="99"/>
      <c r="AEK16" s="99"/>
      <c r="AEL16" s="99"/>
      <c r="AEM16" s="99"/>
      <c r="AEN16" s="99"/>
      <c r="AEO16" s="99"/>
      <c r="AEP16" s="99"/>
      <c r="AEQ16" s="99"/>
      <c r="AER16" s="99"/>
      <c r="AES16" s="99"/>
      <c r="AET16" s="99"/>
      <c r="AEU16" s="99"/>
      <c r="AEV16" s="99"/>
      <c r="AEW16" s="99"/>
      <c r="AEX16" s="99"/>
      <c r="AEY16" s="99"/>
      <c r="AEZ16" s="99"/>
      <c r="AFA16" s="99"/>
      <c r="AFB16" s="99"/>
      <c r="AFC16" s="99"/>
      <c r="AFD16" s="99"/>
      <c r="AFE16" s="99"/>
      <c r="AFF16" s="99"/>
      <c r="AFG16" s="99"/>
      <c r="AFH16" s="99"/>
      <c r="AFI16" s="99"/>
      <c r="AFJ16" s="99"/>
      <c r="AFK16" s="99"/>
      <c r="AFL16" s="99"/>
      <c r="AFM16" s="99"/>
      <c r="AFN16" s="99"/>
      <c r="AFO16" s="99"/>
      <c r="AFP16" s="99"/>
      <c r="AFQ16" s="99"/>
      <c r="AFR16" s="99"/>
      <c r="AFS16" s="99"/>
      <c r="AFT16" s="99"/>
      <c r="AFU16" s="99"/>
      <c r="AFV16" s="99"/>
      <c r="AFW16" s="99"/>
      <c r="AFX16" s="99"/>
      <c r="AFY16" s="99"/>
      <c r="AFZ16" s="99"/>
      <c r="AGA16" s="99"/>
      <c r="AGB16" s="99"/>
      <c r="AGC16" s="99"/>
      <c r="AGD16" s="99"/>
      <c r="AGE16" s="99"/>
      <c r="AGF16" s="99"/>
      <c r="AGG16" s="99"/>
      <c r="AGH16" s="99"/>
      <c r="AGI16" s="99"/>
      <c r="AGJ16" s="99"/>
      <c r="AGK16" s="99"/>
      <c r="AGL16" s="99"/>
      <c r="AGM16" s="99"/>
      <c r="AGN16" s="99"/>
      <c r="AGO16" s="99"/>
      <c r="AGP16" s="99"/>
      <c r="AGQ16" s="99"/>
      <c r="AGR16" s="99"/>
      <c r="AGS16" s="99"/>
      <c r="AGT16" s="99"/>
      <c r="AGU16" s="99"/>
      <c r="AGV16" s="99"/>
      <c r="AGW16" s="99"/>
      <c r="AGX16" s="99"/>
      <c r="AGY16" s="99"/>
      <c r="AGZ16" s="99"/>
      <c r="AHA16" s="99"/>
      <c r="AHB16" s="99"/>
      <c r="AHC16" s="99"/>
      <c r="AHD16" s="99"/>
      <c r="AHE16" s="99"/>
      <c r="AHF16" s="99"/>
      <c r="AHG16" s="99"/>
      <c r="AHH16" s="99"/>
      <c r="AHI16" s="99"/>
      <c r="AHJ16" s="99"/>
      <c r="AHK16" s="99"/>
      <c r="AHL16" s="99"/>
      <c r="AHM16" s="99"/>
      <c r="AHN16" s="99"/>
      <c r="AHO16" s="99"/>
      <c r="AHP16" s="99"/>
      <c r="AHQ16" s="99"/>
      <c r="AHR16" s="99"/>
      <c r="AHS16" s="99"/>
      <c r="AHT16" s="99"/>
      <c r="AHU16" s="99"/>
      <c r="AHV16" s="99"/>
      <c r="AHW16" s="99"/>
      <c r="AHX16" s="99"/>
      <c r="AHY16" s="99"/>
      <c r="AHZ16" s="99"/>
      <c r="AIA16" s="99"/>
      <c r="AIB16" s="99"/>
      <c r="AIC16" s="99"/>
      <c r="AID16" s="99"/>
      <c r="AIE16" s="99"/>
      <c r="AIF16" s="99"/>
      <c r="AIG16" s="99"/>
      <c r="AIH16" s="99"/>
      <c r="AII16" s="99"/>
      <c r="AIJ16" s="99"/>
      <c r="AIK16" s="99"/>
      <c r="AIL16" s="99"/>
      <c r="AIM16" s="99"/>
      <c r="AIN16" s="99"/>
      <c r="AIO16" s="99"/>
      <c r="AIP16" s="99"/>
      <c r="AIQ16" s="99"/>
      <c r="AIR16" s="99"/>
      <c r="AIS16" s="99"/>
      <c r="AIT16" s="99"/>
      <c r="AIU16" s="99"/>
      <c r="AIV16" s="99"/>
      <c r="AIW16" s="99"/>
      <c r="AIX16" s="99"/>
      <c r="AIY16" s="99"/>
      <c r="AIZ16" s="99"/>
      <c r="AJA16" s="99"/>
      <c r="AJB16" s="99"/>
      <c r="AJC16" s="99"/>
      <c r="AJD16" s="99"/>
      <c r="AJE16" s="99"/>
      <c r="AJF16" s="99"/>
      <c r="AJG16" s="99"/>
      <c r="AJH16" s="99"/>
      <c r="AJI16" s="99"/>
      <c r="AJJ16" s="99"/>
      <c r="AJK16" s="99"/>
      <c r="AJL16" s="99"/>
      <c r="AJM16" s="99"/>
      <c r="AJN16" s="99"/>
      <c r="AJO16" s="99"/>
      <c r="AJP16" s="99"/>
      <c r="AJQ16" s="99"/>
      <c r="AJR16" s="99"/>
      <c r="AJS16" s="99"/>
      <c r="AJT16" s="99"/>
      <c r="AJU16" s="99"/>
      <c r="AJV16" s="99"/>
      <c r="AJW16" s="99"/>
      <c r="AJX16" s="99"/>
      <c r="AJY16" s="99"/>
      <c r="AJZ16" s="99"/>
      <c r="AKA16" s="99"/>
      <c r="AKB16" s="99"/>
      <c r="AKC16" s="99"/>
      <c r="AKD16" s="99"/>
      <c r="AKE16" s="99"/>
      <c r="AKF16" s="99"/>
      <c r="AKG16" s="99"/>
      <c r="AKH16" s="99"/>
      <c r="AKI16" s="99"/>
      <c r="AKJ16" s="99"/>
      <c r="AKK16" s="99"/>
      <c r="AKL16" s="99"/>
      <c r="AKM16" s="99"/>
      <c r="AKN16" s="99"/>
      <c r="AKO16" s="99"/>
      <c r="AKP16" s="99"/>
      <c r="AKQ16" s="99"/>
      <c r="AKR16" s="99"/>
      <c r="AKS16" s="99"/>
      <c r="AKT16" s="99"/>
      <c r="AKU16" s="99"/>
      <c r="AKV16" s="99"/>
      <c r="AKW16" s="99"/>
      <c r="AKX16" s="99"/>
      <c r="AKY16" s="99"/>
      <c r="AKZ16" s="99"/>
      <c r="ALA16" s="99"/>
      <c r="ALB16" s="99"/>
      <c r="ALC16" s="99"/>
      <c r="ALD16" s="99"/>
      <c r="ALE16" s="99"/>
      <c r="ALF16" s="99"/>
      <c r="ALG16" s="99"/>
      <c r="ALH16" s="99"/>
      <c r="ALI16" s="99"/>
      <c r="ALJ16" s="99"/>
      <c r="ALK16" s="99"/>
      <c r="ALL16" s="99"/>
      <c r="ALM16" s="99"/>
      <c r="ALN16" s="99"/>
      <c r="ALO16" s="99"/>
      <c r="ALP16" s="99"/>
      <c r="ALQ16" s="99"/>
      <c r="ALR16" s="99"/>
      <c r="ALS16" s="99"/>
      <c r="ALT16" s="99"/>
      <c r="ALU16" s="99"/>
      <c r="ALV16" s="99"/>
      <c r="ALW16" s="99"/>
      <c r="ALX16" s="99"/>
      <c r="ALY16" s="99"/>
      <c r="ALZ16" s="99"/>
      <c r="AMA16" s="99"/>
      <c r="AMB16" s="99"/>
      <c r="AMC16" s="99"/>
      <c r="AMD16" s="99"/>
      <c r="AME16" s="99"/>
      <c r="AMF16" s="99"/>
      <c r="AMG16" s="99"/>
      <c r="AMH16" s="99"/>
      <c r="AMI16" s="99"/>
      <c r="AMJ16" s="99"/>
    </row>
    <row r="17" spans="1:1024" ht="15.75" customHeight="1">
      <c r="A17" s="121"/>
      <c r="B17" s="672"/>
      <c r="C17" s="672"/>
      <c r="D17" s="672"/>
      <c r="E17" s="672"/>
      <c r="F17" s="672"/>
      <c r="G17" s="125"/>
      <c r="H17" s="122" t="s">
        <v>25</v>
      </c>
      <c r="I17" s="99"/>
      <c r="J17" s="99"/>
      <c r="K17" s="99"/>
      <c r="L17" s="99"/>
      <c r="M17" s="99"/>
      <c r="N17" s="99"/>
      <c r="O17" s="99"/>
      <c r="P17" s="99"/>
      <c r="Q17" s="99"/>
      <c r="R17" s="99"/>
      <c r="S17" s="99"/>
      <c r="T17" s="99"/>
      <c r="U17" s="99"/>
      <c r="V17" s="99"/>
      <c r="W17" s="99"/>
      <c r="X17" s="99"/>
      <c r="Y17" s="99"/>
      <c r="Z17" s="126"/>
      <c r="AA17" s="127" t="s">
        <v>95</v>
      </c>
      <c r="AB17" s="127" t="s">
        <v>96</v>
      </c>
      <c r="AC17" s="127" t="s">
        <v>97</v>
      </c>
      <c r="AD17" s="128"/>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99"/>
      <c r="NF17" s="99"/>
      <c r="NG17" s="99"/>
      <c r="NH17" s="99"/>
      <c r="NI17" s="99"/>
      <c r="NJ17" s="99"/>
      <c r="NK17" s="99"/>
      <c r="NL17" s="99"/>
      <c r="NM17" s="99"/>
      <c r="NN17" s="99"/>
      <c r="NO17" s="99"/>
      <c r="NP17" s="99"/>
      <c r="NQ17" s="99"/>
      <c r="NR17" s="99"/>
      <c r="NS17" s="99"/>
      <c r="NT17" s="99"/>
      <c r="NU17" s="99"/>
      <c r="NV17" s="99"/>
      <c r="NW17" s="99"/>
      <c r="NX17" s="99"/>
      <c r="NY17" s="99"/>
      <c r="NZ17" s="99"/>
      <c r="OA17" s="99"/>
      <c r="OB17" s="99"/>
      <c r="OC17" s="99"/>
      <c r="OD17" s="99"/>
      <c r="OE17" s="99"/>
      <c r="OF17" s="99"/>
      <c r="OG17" s="99"/>
      <c r="OH17" s="99"/>
      <c r="OI17" s="99"/>
      <c r="OJ17" s="99"/>
      <c r="OK17" s="99"/>
      <c r="OL17" s="99"/>
      <c r="OM17" s="99"/>
      <c r="ON17" s="99"/>
      <c r="OO17" s="99"/>
      <c r="OP17" s="99"/>
      <c r="OQ17" s="99"/>
      <c r="OR17" s="99"/>
      <c r="OS17" s="99"/>
      <c r="OT17" s="99"/>
      <c r="OU17" s="99"/>
      <c r="OV17" s="99"/>
      <c r="OW17" s="99"/>
      <c r="OX17" s="99"/>
      <c r="OY17" s="99"/>
      <c r="OZ17" s="99"/>
      <c r="PA17" s="99"/>
      <c r="PB17" s="99"/>
      <c r="PC17" s="99"/>
      <c r="PD17" s="99"/>
      <c r="PE17" s="99"/>
      <c r="PF17" s="99"/>
      <c r="PG17" s="99"/>
      <c r="PH17" s="99"/>
      <c r="PI17" s="99"/>
      <c r="PJ17" s="99"/>
      <c r="PK17" s="99"/>
      <c r="PL17" s="99"/>
      <c r="PM17" s="99"/>
      <c r="PN17" s="99"/>
      <c r="PO17" s="99"/>
      <c r="PP17" s="99"/>
      <c r="PQ17" s="99"/>
      <c r="PR17" s="99"/>
      <c r="PS17" s="99"/>
      <c r="PT17" s="99"/>
      <c r="PU17" s="99"/>
      <c r="PV17" s="99"/>
      <c r="PW17" s="99"/>
      <c r="PX17" s="99"/>
      <c r="PY17" s="99"/>
      <c r="PZ17" s="99"/>
      <c r="QA17" s="99"/>
      <c r="QB17" s="99"/>
      <c r="QC17" s="99"/>
      <c r="QD17" s="99"/>
      <c r="QE17" s="99"/>
      <c r="QF17" s="99"/>
      <c r="QG17" s="99"/>
      <c r="QH17" s="99"/>
      <c r="QI17" s="99"/>
      <c r="QJ17" s="99"/>
      <c r="QK17" s="99"/>
      <c r="QL17" s="99"/>
      <c r="QM17" s="99"/>
      <c r="QN17" s="99"/>
      <c r="QO17" s="99"/>
      <c r="QP17" s="99"/>
      <c r="QQ17" s="99"/>
      <c r="QR17" s="99"/>
      <c r="QS17" s="99"/>
      <c r="QT17" s="99"/>
      <c r="QU17" s="99"/>
      <c r="QV17" s="99"/>
      <c r="QW17" s="99"/>
      <c r="QX17" s="99"/>
      <c r="QY17" s="99"/>
      <c r="QZ17" s="99"/>
      <c r="RA17" s="99"/>
      <c r="RB17" s="99"/>
      <c r="RC17" s="99"/>
      <c r="RD17" s="99"/>
      <c r="RE17" s="99"/>
      <c r="RF17" s="99"/>
      <c r="RG17" s="99"/>
      <c r="RH17" s="99"/>
      <c r="RI17" s="99"/>
      <c r="RJ17" s="99"/>
      <c r="RK17" s="99"/>
      <c r="RL17" s="99"/>
      <c r="RM17" s="99"/>
      <c r="RN17" s="99"/>
      <c r="RO17" s="99"/>
      <c r="RP17" s="99"/>
      <c r="RQ17" s="99"/>
      <c r="RR17" s="99"/>
      <c r="RS17" s="99"/>
      <c r="RT17" s="99"/>
      <c r="RU17" s="99"/>
      <c r="RV17" s="99"/>
      <c r="RW17" s="99"/>
      <c r="RX17" s="99"/>
      <c r="RY17" s="99"/>
      <c r="RZ17" s="99"/>
      <c r="SA17" s="99"/>
      <c r="SB17" s="99"/>
      <c r="SC17" s="99"/>
      <c r="SD17" s="99"/>
      <c r="SE17" s="99"/>
      <c r="SF17" s="99"/>
      <c r="SG17" s="99"/>
      <c r="SH17" s="99"/>
      <c r="SI17" s="99"/>
      <c r="SJ17" s="99"/>
      <c r="SK17" s="99"/>
      <c r="SL17" s="99"/>
      <c r="SM17" s="99"/>
      <c r="SN17" s="99"/>
      <c r="SO17" s="99"/>
      <c r="SP17" s="99"/>
      <c r="SQ17" s="99"/>
      <c r="SR17" s="99"/>
      <c r="SS17" s="99"/>
      <c r="ST17" s="99"/>
      <c r="SU17" s="99"/>
      <c r="SV17" s="99"/>
      <c r="SW17" s="99"/>
      <c r="SX17" s="99"/>
      <c r="SY17" s="99"/>
      <c r="SZ17" s="99"/>
      <c r="TA17" s="99"/>
      <c r="TB17" s="99"/>
      <c r="TC17" s="99"/>
      <c r="TD17" s="99"/>
      <c r="TE17" s="99"/>
      <c r="TF17" s="99"/>
      <c r="TG17" s="99"/>
      <c r="TH17" s="99"/>
      <c r="TI17" s="99"/>
      <c r="TJ17" s="99"/>
      <c r="TK17" s="99"/>
      <c r="TL17" s="99"/>
      <c r="TM17" s="99"/>
      <c r="TN17" s="99"/>
      <c r="TO17" s="99"/>
      <c r="TP17" s="99"/>
      <c r="TQ17" s="99"/>
      <c r="TR17" s="99"/>
      <c r="TS17" s="99"/>
      <c r="TT17" s="99"/>
      <c r="TU17" s="99"/>
      <c r="TV17" s="99"/>
      <c r="TW17" s="99"/>
      <c r="TX17" s="99"/>
      <c r="TY17" s="99"/>
      <c r="TZ17" s="99"/>
      <c r="UA17" s="99"/>
      <c r="UB17" s="99"/>
      <c r="UC17" s="99"/>
      <c r="UD17" s="99"/>
      <c r="UE17" s="99"/>
      <c r="UF17" s="99"/>
      <c r="UG17" s="99"/>
      <c r="UH17" s="99"/>
      <c r="UI17" s="99"/>
      <c r="UJ17" s="99"/>
      <c r="UK17" s="99"/>
      <c r="UL17" s="99"/>
      <c r="UM17" s="99"/>
      <c r="UN17" s="99"/>
      <c r="UO17" s="99"/>
      <c r="UP17" s="99"/>
      <c r="UQ17" s="99"/>
      <c r="UR17" s="99"/>
      <c r="US17" s="99"/>
      <c r="UT17" s="99"/>
      <c r="UU17" s="99"/>
      <c r="UV17" s="99"/>
      <c r="UW17" s="99"/>
      <c r="UX17" s="99"/>
      <c r="UY17" s="99"/>
      <c r="UZ17" s="99"/>
      <c r="VA17" s="99"/>
      <c r="VB17" s="99"/>
      <c r="VC17" s="99"/>
      <c r="VD17" s="99"/>
      <c r="VE17" s="99"/>
      <c r="VF17" s="99"/>
      <c r="VG17" s="99"/>
      <c r="VH17" s="99"/>
      <c r="VI17" s="99"/>
      <c r="VJ17" s="99"/>
      <c r="VK17" s="99"/>
      <c r="VL17" s="99"/>
      <c r="VM17" s="99"/>
      <c r="VN17" s="99"/>
      <c r="VO17" s="99"/>
      <c r="VP17" s="99"/>
      <c r="VQ17" s="99"/>
      <c r="VR17" s="99"/>
      <c r="VS17" s="99"/>
      <c r="VT17" s="99"/>
      <c r="VU17" s="99"/>
      <c r="VV17" s="99"/>
      <c r="VW17" s="99"/>
      <c r="VX17" s="99"/>
      <c r="VY17" s="99"/>
      <c r="VZ17" s="99"/>
      <c r="WA17" s="99"/>
      <c r="WB17" s="99"/>
      <c r="WC17" s="99"/>
      <c r="WD17" s="99"/>
      <c r="WE17" s="99"/>
      <c r="WF17" s="99"/>
      <c r="WG17" s="99"/>
      <c r="WH17" s="99"/>
      <c r="WI17" s="99"/>
      <c r="WJ17" s="99"/>
      <c r="WK17" s="99"/>
      <c r="WL17" s="99"/>
      <c r="WM17" s="99"/>
      <c r="WN17" s="99"/>
      <c r="WO17" s="99"/>
      <c r="WP17" s="99"/>
      <c r="WQ17" s="99"/>
      <c r="WR17" s="99"/>
      <c r="WS17" s="99"/>
      <c r="WT17" s="99"/>
      <c r="WU17" s="99"/>
      <c r="WV17" s="99"/>
      <c r="WW17" s="99"/>
      <c r="WX17" s="99"/>
      <c r="WY17" s="99"/>
      <c r="WZ17" s="99"/>
      <c r="XA17" s="99"/>
      <c r="XB17" s="99"/>
      <c r="XC17" s="99"/>
      <c r="XD17" s="99"/>
      <c r="XE17" s="99"/>
      <c r="XF17" s="99"/>
      <c r="XG17" s="99"/>
      <c r="XH17" s="99"/>
      <c r="XI17" s="99"/>
      <c r="XJ17" s="99"/>
      <c r="XK17" s="99"/>
      <c r="XL17" s="99"/>
      <c r="XM17" s="99"/>
      <c r="XN17" s="99"/>
      <c r="XO17" s="99"/>
      <c r="XP17" s="99"/>
      <c r="XQ17" s="99"/>
      <c r="XR17" s="99"/>
      <c r="XS17" s="99"/>
      <c r="XT17" s="99"/>
      <c r="XU17" s="99"/>
      <c r="XV17" s="99"/>
      <c r="XW17" s="99"/>
      <c r="XX17" s="99"/>
      <c r="XY17" s="99"/>
      <c r="XZ17" s="99"/>
      <c r="YA17" s="99"/>
      <c r="YB17" s="99"/>
      <c r="YC17" s="99"/>
      <c r="YD17" s="99"/>
      <c r="YE17" s="99"/>
      <c r="YF17" s="99"/>
      <c r="YG17" s="99"/>
      <c r="YH17" s="99"/>
      <c r="YI17" s="99"/>
      <c r="YJ17" s="99"/>
      <c r="YK17" s="99"/>
      <c r="YL17" s="99"/>
      <c r="YM17" s="99"/>
      <c r="YN17" s="99"/>
      <c r="YO17" s="99"/>
      <c r="YP17" s="99"/>
      <c r="YQ17" s="99"/>
      <c r="YR17" s="99"/>
      <c r="YS17" s="99"/>
      <c r="YT17" s="99"/>
      <c r="YU17" s="99"/>
      <c r="YV17" s="99"/>
      <c r="YW17" s="99"/>
      <c r="YX17" s="99"/>
      <c r="YY17" s="99"/>
      <c r="YZ17" s="99"/>
      <c r="ZA17" s="99"/>
      <c r="ZB17" s="99"/>
      <c r="ZC17" s="99"/>
      <c r="ZD17" s="99"/>
      <c r="ZE17" s="99"/>
      <c r="ZF17" s="99"/>
      <c r="ZG17" s="99"/>
      <c r="ZH17" s="99"/>
      <c r="ZI17" s="99"/>
      <c r="ZJ17" s="99"/>
      <c r="ZK17" s="99"/>
      <c r="ZL17" s="99"/>
      <c r="ZM17" s="99"/>
      <c r="ZN17" s="99"/>
      <c r="ZO17" s="99"/>
      <c r="ZP17" s="99"/>
      <c r="ZQ17" s="99"/>
      <c r="ZR17" s="99"/>
      <c r="ZS17" s="99"/>
      <c r="ZT17" s="99"/>
      <c r="ZU17" s="99"/>
      <c r="ZV17" s="99"/>
      <c r="ZW17" s="99"/>
      <c r="ZX17" s="99"/>
      <c r="ZY17" s="99"/>
      <c r="ZZ17" s="99"/>
      <c r="AAA17" s="99"/>
      <c r="AAB17" s="99"/>
      <c r="AAC17" s="99"/>
      <c r="AAD17" s="99"/>
      <c r="AAE17" s="99"/>
      <c r="AAF17" s="99"/>
      <c r="AAG17" s="99"/>
      <c r="AAH17" s="99"/>
      <c r="AAI17" s="99"/>
      <c r="AAJ17" s="99"/>
      <c r="AAK17" s="99"/>
      <c r="AAL17" s="99"/>
      <c r="AAM17" s="99"/>
      <c r="AAN17" s="99"/>
      <c r="AAO17" s="99"/>
      <c r="AAP17" s="99"/>
      <c r="AAQ17" s="99"/>
      <c r="AAR17" s="99"/>
      <c r="AAS17" s="99"/>
      <c r="AAT17" s="99"/>
      <c r="AAU17" s="99"/>
      <c r="AAV17" s="99"/>
      <c r="AAW17" s="99"/>
      <c r="AAX17" s="99"/>
      <c r="AAY17" s="99"/>
      <c r="AAZ17" s="99"/>
      <c r="ABA17" s="99"/>
      <c r="ABB17" s="99"/>
      <c r="ABC17" s="99"/>
      <c r="ABD17" s="99"/>
      <c r="ABE17" s="99"/>
      <c r="ABF17" s="99"/>
      <c r="ABG17" s="99"/>
      <c r="ABH17" s="99"/>
      <c r="ABI17" s="99"/>
      <c r="ABJ17" s="99"/>
      <c r="ABK17" s="99"/>
      <c r="ABL17" s="99"/>
      <c r="ABM17" s="99"/>
      <c r="ABN17" s="99"/>
      <c r="ABO17" s="99"/>
      <c r="ABP17" s="99"/>
      <c r="ABQ17" s="99"/>
      <c r="ABR17" s="99"/>
      <c r="ABS17" s="99"/>
      <c r="ABT17" s="99"/>
      <c r="ABU17" s="99"/>
      <c r="ABV17" s="99"/>
      <c r="ABW17" s="99"/>
      <c r="ABX17" s="99"/>
      <c r="ABY17" s="99"/>
      <c r="ABZ17" s="99"/>
      <c r="ACA17" s="99"/>
      <c r="ACB17" s="99"/>
      <c r="ACC17" s="99"/>
      <c r="ACD17" s="99"/>
      <c r="ACE17" s="99"/>
      <c r="ACF17" s="99"/>
      <c r="ACG17" s="99"/>
      <c r="ACH17" s="99"/>
      <c r="ACI17" s="99"/>
      <c r="ACJ17" s="99"/>
      <c r="ACK17" s="99"/>
      <c r="ACL17" s="99"/>
      <c r="ACM17" s="99"/>
      <c r="ACN17" s="99"/>
      <c r="ACO17" s="99"/>
      <c r="ACP17" s="99"/>
      <c r="ACQ17" s="99"/>
      <c r="ACR17" s="99"/>
      <c r="ACS17" s="99"/>
      <c r="ACT17" s="99"/>
      <c r="ACU17" s="99"/>
      <c r="ACV17" s="99"/>
      <c r="ACW17" s="99"/>
      <c r="ACX17" s="99"/>
      <c r="ACY17" s="99"/>
      <c r="ACZ17" s="99"/>
      <c r="ADA17" s="99"/>
      <c r="ADB17" s="99"/>
      <c r="ADC17" s="99"/>
      <c r="ADD17" s="99"/>
      <c r="ADE17" s="99"/>
      <c r="ADF17" s="99"/>
      <c r="ADG17" s="99"/>
      <c r="ADH17" s="99"/>
      <c r="ADI17" s="99"/>
      <c r="ADJ17" s="99"/>
      <c r="ADK17" s="99"/>
      <c r="ADL17" s="99"/>
      <c r="ADM17" s="99"/>
      <c r="ADN17" s="99"/>
      <c r="ADO17" s="99"/>
      <c r="ADP17" s="99"/>
      <c r="ADQ17" s="99"/>
      <c r="ADR17" s="99"/>
      <c r="ADS17" s="99"/>
      <c r="ADT17" s="99"/>
      <c r="ADU17" s="99"/>
      <c r="ADV17" s="99"/>
      <c r="ADW17" s="99"/>
      <c r="ADX17" s="99"/>
      <c r="ADY17" s="99"/>
      <c r="ADZ17" s="99"/>
      <c r="AEA17" s="99"/>
      <c r="AEB17" s="99"/>
      <c r="AEC17" s="99"/>
      <c r="AED17" s="99"/>
      <c r="AEE17" s="99"/>
      <c r="AEF17" s="99"/>
      <c r="AEG17" s="99"/>
      <c r="AEH17" s="99"/>
      <c r="AEI17" s="99"/>
      <c r="AEJ17" s="99"/>
      <c r="AEK17" s="99"/>
      <c r="AEL17" s="99"/>
      <c r="AEM17" s="99"/>
      <c r="AEN17" s="99"/>
      <c r="AEO17" s="99"/>
      <c r="AEP17" s="99"/>
      <c r="AEQ17" s="99"/>
      <c r="AER17" s="99"/>
      <c r="AES17" s="99"/>
      <c r="AET17" s="99"/>
      <c r="AEU17" s="99"/>
      <c r="AEV17" s="99"/>
      <c r="AEW17" s="99"/>
      <c r="AEX17" s="99"/>
      <c r="AEY17" s="99"/>
      <c r="AEZ17" s="99"/>
      <c r="AFA17" s="99"/>
      <c r="AFB17" s="99"/>
      <c r="AFC17" s="99"/>
      <c r="AFD17" s="99"/>
      <c r="AFE17" s="99"/>
      <c r="AFF17" s="99"/>
      <c r="AFG17" s="99"/>
      <c r="AFH17" s="99"/>
      <c r="AFI17" s="99"/>
      <c r="AFJ17" s="99"/>
      <c r="AFK17" s="99"/>
      <c r="AFL17" s="99"/>
      <c r="AFM17" s="99"/>
      <c r="AFN17" s="99"/>
      <c r="AFO17" s="99"/>
      <c r="AFP17" s="99"/>
      <c r="AFQ17" s="99"/>
      <c r="AFR17" s="99"/>
      <c r="AFS17" s="99"/>
      <c r="AFT17" s="99"/>
      <c r="AFU17" s="99"/>
      <c r="AFV17" s="99"/>
      <c r="AFW17" s="99"/>
      <c r="AFX17" s="99"/>
      <c r="AFY17" s="99"/>
      <c r="AFZ17" s="99"/>
      <c r="AGA17" s="99"/>
      <c r="AGB17" s="99"/>
      <c r="AGC17" s="99"/>
      <c r="AGD17" s="99"/>
      <c r="AGE17" s="99"/>
      <c r="AGF17" s="99"/>
      <c r="AGG17" s="99"/>
      <c r="AGH17" s="99"/>
      <c r="AGI17" s="99"/>
      <c r="AGJ17" s="99"/>
      <c r="AGK17" s="99"/>
      <c r="AGL17" s="99"/>
      <c r="AGM17" s="99"/>
      <c r="AGN17" s="99"/>
      <c r="AGO17" s="99"/>
      <c r="AGP17" s="99"/>
      <c r="AGQ17" s="99"/>
      <c r="AGR17" s="99"/>
      <c r="AGS17" s="99"/>
      <c r="AGT17" s="99"/>
      <c r="AGU17" s="99"/>
      <c r="AGV17" s="99"/>
      <c r="AGW17" s="99"/>
      <c r="AGX17" s="99"/>
      <c r="AGY17" s="99"/>
      <c r="AGZ17" s="99"/>
      <c r="AHA17" s="99"/>
      <c r="AHB17" s="99"/>
      <c r="AHC17" s="99"/>
      <c r="AHD17" s="99"/>
      <c r="AHE17" s="99"/>
      <c r="AHF17" s="99"/>
      <c r="AHG17" s="99"/>
      <c r="AHH17" s="99"/>
      <c r="AHI17" s="99"/>
      <c r="AHJ17" s="99"/>
      <c r="AHK17" s="99"/>
      <c r="AHL17" s="99"/>
      <c r="AHM17" s="99"/>
      <c r="AHN17" s="99"/>
      <c r="AHO17" s="99"/>
      <c r="AHP17" s="99"/>
      <c r="AHQ17" s="99"/>
      <c r="AHR17" s="99"/>
      <c r="AHS17" s="99"/>
      <c r="AHT17" s="99"/>
      <c r="AHU17" s="99"/>
      <c r="AHV17" s="99"/>
      <c r="AHW17" s="99"/>
      <c r="AHX17" s="99"/>
      <c r="AHY17" s="99"/>
      <c r="AHZ17" s="99"/>
      <c r="AIA17" s="99"/>
      <c r="AIB17" s="99"/>
      <c r="AIC17" s="99"/>
      <c r="AID17" s="99"/>
      <c r="AIE17" s="99"/>
      <c r="AIF17" s="99"/>
      <c r="AIG17" s="99"/>
      <c r="AIH17" s="99"/>
      <c r="AII17" s="99"/>
      <c r="AIJ17" s="99"/>
      <c r="AIK17" s="99"/>
      <c r="AIL17" s="99"/>
      <c r="AIM17" s="99"/>
      <c r="AIN17" s="99"/>
      <c r="AIO17" s="99"/>
      <c r="AIP17" s="99"/>
      <c r="AIQ17" s="99"/>
      <c r="AIR17" s="99"/>
      <c r="AIS17" s="99"/>
      <c r="AIT17" s="99"/>
      <c r="AIU17" s="99"/>
      <c r="AIV17" s="99"/>
      <c r="AIW17" s="99"/>
      <c r="AIX17" s="99"/>
      <c r="AIY17" s="99"/>
      <c r="AIZ17" s="99"/>
      <c r="AJA17" s="99"/>
      <c r="AJB17" s="99"/>
      <c r="AJC17" s="99"/>
      <c r="AJD17" s="99"/>
      <c r="AJE17" s="99"/>
      <c r="AJF17" s="99"/>
      <c r="AJG17" s="99"/>
      <c r="AJH17" s="99"/>
      <c r="AJI17" s="99"/>
      <c r="AJJ17" s="99"/>
      <c r="AJK17" s="99"/>
      <c r="AJL17" s="99"/>
      <c r="AJM17" s="99"/>
      <c r="AJN17" s="99"/>
      <c r="AJO17" s="99"/>
      <c r="AJP17" s="99"/>
      <c r="AJQ17" s="99"/>
      <c r="AJR17" s="99"/>
      <c r="AJS17" s="99"/>
      <c r="AJT17" s="99"/>
      <c r="AJU17" s="99"/>
      <c r="AJV17" s="99"/>
      <c r="AJW17" s="99"/>
      <c r="AJX17" s="99"/>
      <c r="AJY17" s="99"/>
      <c r="AJZ17" s="99"/>
      <c r="AKA17" s="99"/>
      <c r="AKB17" s="99"/>
      <c r="AKC17" s="99"/>
      <c r="AKD17" s="99"/>
      <c r="AKE17" s="99"/>
      <c r="AKF17" s="99"/>
      <c r="AKG17" s="99"/>
      <c r="AKH17" s="99"/>
      <c r="AKI17" s="99"/>
      <c r="AKJ17" s="99"/>
      <c r="AKK17" s="99"/>
      <c r="AKL17" s="99"/>
      <c r="AKM17" s="99"/>
      <c r="AKN17" s="99"/>
      <c r="AKO17" s="99"/>
      <c r="AKP17" s="99"/>
      <c r="AKQ17" s="99"/>
      <c r="AKR17" s="99"/>
      <c r="AKS17" s="99"/>
      <c r="AKT17" s="99"/>
      <c r="AKU17" s="99"/>
      <c r="AKV17" s="99"/>
      <c r="AKW17" s="99"/>
      <c r="AKX17" s="99"/>
      <c r="AKY17" s="99"/>
      <c r="AKZ17" s="99"/>
      <c r="ALA17" s="99"/>
      <c r="ALB17" s="99"/>
      <c r="ALC17" s="99"/>
      <c r="ALD17" s="99"/>
      <c r="ALE17" s="99"/>
      <c r="ALF17" s="99"/>
      <c r="ALG17" s="99"/>
      <c r="ALH17" s="99"/>
      <c r="ALI17" s="99"/>
      <c r="ALJ17" s="99"/>
      <c r="ALK17" s="99"/>
      <c r="ALL17" s="99"/>
      <c r="ALM17" s="99"/>
      <c r="ALN17" s="99"/>
      <c r="ALO17" s="99"/>
      <c r="ALP17" s="99"/>
      <c r="ALQ17" s="99"/>
      <c r="ALR17" s="99"/>
      <c r="ALS17" s="99"/>
      <c r="ALT17" s="99"/>
      <c r="ALU17" s="99"/>
      <c r="ALV17" s="99"/>
      <c r="ALW17" s="99"/>
      <c r="ALX17" s="99"/>
      <c r="ALY17" s="99"/>
      <c r="ALZ17" s="99"/>
      <c r="AMA17" s="99"/>
      <c r="AMB17" s="99"/>
      <c r="AMC17" s="99"/>
      <c r="AMD17" s="99"/>
      <c r="AME17" s="99"/>
      <c r="AMF17" s="99"/>
      <c r="AMG17" s="99"/>
      <c r="AMH17" s="99"/>
      <c r="AMI17" s="99"/>
      <c r="AMJ17" s="99"/>
    </row>
    <row r="18" spans="1:1024" ht="18.75" customHeight="1">
      <c r="A18" s="121"/>
      <c r="B18" s="672"/>
      <c r="C18" s="672"/>
      <c r="D18" s="672"/>
      <c r="E18" s="672"/>
      <c r="F18" s="672"/>
      <c r="G18" s="125"/>
      <c r="H18" s="99"/>
      <c r="I18" s="129" t="s">
        <v>26</v>
      </c>
      <c r="J18" s="673" t="s">
        <v>27</v>
      </c>
      <c r="K18" s="673"/>
      <c r="L18" s="673"/>
      <c r="M18" s="673"/>
      <c r="N18" s="673"/>
      <c r="O18" s="673"/>
      <c r="P18" s="673"/>
      <c r="Q18" s="673"/>
      <c r="R18" s="673"/>
      <c r="S18" s="673"/>
      <c r="T18" s="673"/>
      <c r="U18" s="130"/>
      <c r="V18" s="674"/>
      <c r="W18" s="674"/>
      <c r="X18" s="131" t="s">
        <v>28</v>
      </c>
      <c r="Y18" s="99"/>
      <c r="Z18" s="132"/>
      <c r="AA18" s="127"/>
      <c r="AB18" s="127"/>
      <c r="AC18" s="127"/>
      <c r="AD18" s="128"/>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c r="IW18" s="99"/>
      <c r="IX18" s="99"/>
      <c r="IY18" s="99"/>
      <c r="IZ18" s="99"/>
      <c r="JA18" s="99"/>
      <c r="JB18" s="99"/>
      <c r="JC18" s="99"/>
      <c r="JD18" s="99"/>
      <c r="JE18" s="99"/>
      <c r="JF18" s="99"/>
      <c r="JG18" s="99"/>
      <c r="JH18" s="99"/>
      <c r="JI18" s="99"/>
      <c r="JJ18" s="99"/>
      <c r="JK18" s="99"/>
      <c r="JL18" s="99"/>
      <c r="JM18" s="99"/>
      <c r="JN18" s="99"/>
      <c r="JO18" s="99"/>
      <c r="JP18" s="99"/>
      <c r="JQ18" s="99"/>
      <c r="JR18" s="99"/>
      <c r="JS18" s="99"/>
      <c r="JT18" s="99"/>
      <c r="JU18" s="99"/>
      <c r="JV18" s="99"/>
      <c r="JW18" s="99"/>
      <c r="JX18" s="99"/>
      <c r="JY18" s="99"/>
      <c r="JZ18" s="99"/>
      <c r="KA18" s="99"/>
      <c r="KB18" s="99"/>
      <c r="KC18" s="99"/>
      <c r="KD18" s="99"/>
      <c r="KE18" s="99"/>
      <c r="KF18" s="99"/>
      <c r="KG18" s="99"/>
      <c r="KH18" s="99"/>
      <c r="KI18" s="99"/>
      <c r="KJ18" s="99"/>
      <c r="KK18" s="99"/>
      <c r="KL18" s="99"/>
      <c r="KM18" s="99"/>
      <c r="KN18" s="99"/>
      <c r="KO18" s="99"/>
      <c r="KP18" s="99"/>
      <c r="KQ18" s="99"/>
      <c r="KR18" s="99"/>
      <c r="KS18" s="99"/>
      <c r="KT18" s="99"/>
      <c r="KU18" s="99"/>
      <c r="KV18" s="99"/>
      <c r="KW18" s="99"/>
      <c r="KX18" s="99"/>
      <c r="KY18" s="99"/>
      <c r="KZ18" s="99"/>
      <c r="LA18" s="99"/>
      <c r="LB18" s="99"/>
      <c r="LC18" s="99"/>
      <c r="LD18" s="99"/>
      <c r="LE18" s="99"/>
      <c r="LF18" s="99"/>
      <c r="LG18" s="99"/>
      <c r="LH18" s="99"/>
      <c r="LI18" s="99"/>
      <c r="LJ18" s="99"/>
      <c r="LK18" s="99"/>
      <c r="LL18" s="99"/>
      <c r="LM18" s="99"/>
      <c r="LN18" s="99"/>
      <c r="LO18" s="99"/>
      <c r="LP18" s="99"/>
      <c r="LQ18" s="99"/>
      <c r="LR18" s="99"/>
      <c r="LS18" s="99"/>
      <c r="LT18" s="99"/>
      <c r="LU18" s="99"/>
      <c r="LV18" s="99"/>
      <c r="LW18" s="99"/>
      <c r="LX18" s="99"/>
      <c r="LY18" s="99"/>
      <c r="LZ18" s="99"/>
      <c r="MA18" s="99"/>
      <c r="MB18" s="99"/>
      <c r="MC18" s="99"/>
      <c r="MD18" s="99"/>
      <c r="ME18" s="99"/>
      <c r="MF18" s="99"/>
      <c r="MG18" s="99"/>
      <c r="MH18" s="99"/>
      <c r="MI18" s="99"/>
      <c r="MJ18" s="99"/>
      <c r="MK18" s="99"/>
      <c r="ML18" s="99"/>
      <c r="MM18" s="99"/>
      <c r="MN18" s="99"/>
      <c r="MO18" s="99"/>
      <c r="MP18" s="99"/>
      <c r="MQ18" s="99"/>
      <c r="MR18" s="99"/>
      <c r="MS18" s="99"/>
      <c r="MT18" s="99"/>
      <c r="MU18" s="99"/>
      <c r="MV18" s="99"/>
      <c r="MW18" s="99"/>
      <c r="MX18" s="99"/>
      <c r="MY18" s="99"/>
      <c r="MZ18" s="99"/>
      <c r="NA18" s="99"/>
      <c r="NB18" s="99"/>
      <c r="NC18" s="99"/>
      <c r="ND18" s="99"/>
      <c r="NE18" s="99"/>
      <c r="NF18" s="99"/>
      <c r="NG18" s="99"/>
      <c r="NH18" s="99"/>
      <c r="NI18" s="99"/>
      <c r="NJ18" s="99"/>
      <c r="NK18" s="99"/>
      <c r="NL18" s="99"/>
      <c r="NM18" s="99"/>
      <c r="NN18" s="99"/>
      <c r="NO18" s="99"/>
      <c r="NP18" s="99"/>
      <c r="NQ18" s="99"/>
      <c r="NR18" s="99"/>
      <c r="NS18" s="99"/>
      <c r="NT18" s="99"/>
      <c r="NU18" s="99"/>
      <c r="NV18" s="99"/>
      <c r="NW18" s="99"/>
      <c r="NX18" s="99"/>
      <c r="NY18" s="99"/>
      <c r="NZ18" s="99"/>
      <c r="OA18" s="99"/>
      <c r="OB18" s="99"/>
      <c r="OC18" s="99"/>
      <c r="OD18" s="99"/>
      <c r="OE18" s="99"/>
      <c r="OF18" s="99"/>
      <c r="OG18" s="99"/>
      <c r="OH18" s="99"/>
      <c r="OI18" s="99"/>
      <c r="OJ18" s="99"/>
      <c r="OK18" s="99"/>
      <c r="OL18" s="99"/>
      <c r="OM18" s="99"/>
      <c r="ON18" s="99"/>
      <c r="OO18" s="99"/>
      <c r="OP18" s="99"/>
      <c r="OQ18" s="99"/>
      <c r="OR18" s="99"/>
      <c r="OS18" s="99"/>
      <c r="OT18" s="99"/>
      <c r="OU18" s="99"/>
      <c r="OV18" s="99"/>
      <c r="OW18" s="99"/>
      <c r="OX18" s="99"/>
      <c r="OY18" s="99"/>
      <c r="OZ18" s="99"/>
      <c r="PA18" s="99"/>
      <c r="PB18" s="99"/>
      <c r="PC18" s="99"/>
      <c r="PD18" s="99"/>
      <c r="PE18" s="99"/>
      <c r="PF18" s="99"/>
      <c r="PG18" s="99"/>
      <c r="PH18" s="99"/>
      <c r="PI18" s="99"/>
      <c r="PJ18" s="99"/>
      <c r="PK18" s="99"/>
      <c r="PL18" s="99"/>
      <c r="PM18" s="99"/>
      <c r="PN18" s="99"/>
      <c r="PO18" s="99"/>
      <c r="PP18" s="99"/>
      <c r="PQ18" s="99"/>
      <c r="PR18" s="99"/>
      <c r="PS18" s="99"/>
      <c r="PT18" s="99"/>
      <c r="PU18" s="99"/>
      <c r="PV18" s="99"/>
      <c r="PW18" s="99"/>
      <c r="PX18" s="99"/>
      <c r="PY18" s="99"/>
      <c r="PZ18" s="99"/>
      <c r="QA18" s="99"/>
      <c r="QB18" s="99"/>
      <c r="QC18" s="99"/>
      <c r="QD18" s="99"/>
      <c r="QE18" s="99"/>
      <c r="QF18" s="99"/>
      <c r="QG18" s="99"/>
      <c r="QH18" s="99"/>
      <c r="QI18" s="99"/>
      <c r="QJ18" s="99"/>
      <c r="QK18" s="99"/>
      <c r="QL18" s="99"/>
      <c r="QM18" s="99"/>
      <c r="QN18" s="99"/>
      <c r="QO18" s="99"/>
      <c r="QP18" s="99"/>
      <c r="QQ18" s="99"/>
      <c r="QR18" s="99"/>
      <c r="QS18" s="99"/>
      <c r="QT18" s="99"/>
      <c r="QU18" s="99"/>
      <c r="QV18" s="99"/>
      <c r="QW18" s="99"/>
      <c r="QX18" s="99"/>
      <c r="QY18" s="99"/>
      <c r="QZ18" s="99"/>
      <c r="RA18" s="99"/>
      <c r="RB18" s="99"/>
      <c r="RC18" s="99"/>
      <c r="RD18" s="99"/>
      <c r="RE18" s="99"/>
      <c r="RF18" s="99"/>
      <c r="RG18" s="99"/>
      <c r="RH18" s="99"/>
      <c r="RI18" s="99"/>
      <c r="RJ18" s="99"/>
      <c r="RK18" s="99"/>
      <c r="RL18" s="99"/>
      <c r="RM18" s="99"/>
      <c r="RN18" s="99"/>
      <c r="RO18" s="99"/>
      <c r="RP18" s="99"/>
      <c r="RQ18" s="99"/>
      <c r="RR18" s="99"/>
      <c r="RS18" s="99"/>
      <c r="RT18" s="99"/>
      <c r="RU18" s="99"/>
      <c r="RV18" s="99"/>
      <c r="RW18" s="99"/>
      <c r="RX18" s="99"/>
      <c r="RY18" s="99"/>
      <c r="RZ18" s="99"/>
      <c r="SA18" s="99"/>
      <c r="SB18" s="99"/>
      <c r="SC18" s="99"/>
      <c r="SD18" s="99"/>
      <c r="SE18" s="99"/>
      <c r="SF18" s="99"/>
      <c r="SG18" s="99"/>
      <c r="SH18" s="99"/>
      <c r="SI18" s="99"/>
      <c r="SJ18" s="99"/>
      <c r="SK18" s="99"/>
      <c r="SL18" s="99"/>
      <c r="SM18" s="99"/>
      <c r="SN18" s="99"/>
      <c r="SO18" s="99"/>
      <c r="SP18" s="99"/>
      <c r="SQ18" s="99"/>
      <c r="SR18" s="99"/>
      <c r="SS18" s="99"/>
      <c r="ST18" s="99"/>
      <c r="SU18" s="99"/>
      <c r="SV18" s="99"/>
      <c r="SW18" s="99"/>
      <c r="SX18" s="99"/>
      <c r="SY18" s="99"/>
      <c r="SZ18" s="99"/>
      <c r="TA18" s="99"/>
      <c r="TB18" s="99"/>
      <c r="TC18" s="99"/>
      <c r="TD18" s="99"/>
      <c r="TE18" s="99"/>
      <c r="TF18" s="99"/>
      <c r="TG18" s="99"/>
      <c r="TH18" s="99"/>
      <c r="TI18" s="99"/>
      <c r="TJ18" s="99"/>
      <c r="TK18" s="99"/>
      <c r="TL18" s="99"/>
      <c r="TM18" s="99"/>
      <c r="TN18" s="99"/>
      <c r="TO18" s="99"/>
      <c r="TP18" s="99"/>
      <c r="TQ18" s="99"/>
      <c r="TR18" s="99"/>
      <c r="TS18" s="99"/>
      <c r="TT18" s="99"/>
      <c r="TU18" s="99"/>
      <c r="TV18" s="99"/>
      <c r="TW18" s="99"/>
      <c r="TX18" s="99"/>
      <c r="TY18" s="99"/>
      <c r="TZ18" s="99"/>
      <c r="UA18" s="99"/>
      <c r="UB18" s="99"/>
      <c r="UC18" s="99"/>
      <c r="UD18" s="99"/>
      <c r="UE18" s="99"/>
      <c r="UF18" s="99"/>
      <c r="UG18" s="99"/>
      <c r="UH18" s="99"/>
      <c r="UI18" s="99"/>
      <c r="UJ18" s="99"/>
      <c r="UK18" s="99"/>
      <c r="UL18" s="99"/>
      <c r="UM18" s="99"/>
      <c r="UN18" s="99"/>
      <c r="UO18" s="99"/>
      <c r="UP18" s="99"/>
      <c r="UQ18" s="99"/>
      <c r="UR18" s="99"/>
      <c r="US18" s="99"/>
      <c r="UT18" s="99"/>
      <c r="UU18" s="99"/>
      <c r="UV18" s="99"/>
      <c r="UW18" s="99"/>
      <c r="UX18" s="99"/>
      <c r="UY18" s="99"/>
      <c r="UZ18" s="99"/>
      <c r="VA18" s="99"/>
      <c r="VB18" s="99"/>
      <c r="VC18" s="99"/>
      <c r="VD18" s="99"/>
      <c r="VE18" s="99"/>
      <c r="VF18" s="99"/>
      <c r="VG18" s="99"/>
      <c r="VH18" s="99"/>
      <c r="VI18" s="99"/>
      <c r="VJ18" s="99"/>
      <c r="VK18" s="99"/>
      <c r="VL18" s="99"/>
      <c r="VM18" s="99"/>
      <c r="VN18" s="99"/>
      <c r="VO18" s="99"/>
      <c r="VP18" s="99"/>
      <c r="VQ18" s="99"/>
      <c r="VR18" s="99"/>
      <c r="VS18" s="99"/>
      <c r="VT18" s="99"/>
      <c r="VU18" s="99"/>
      <c r="VV18" s="99"/>
      <c r="VW18" s="99"/>
      <c r="VX18" s="99"/>
      <c r="VY18" s="99"/>
      <c r="VZ18" s="99"/>
      <c r="WA18" s="99"/>
      <c r="WB18" s="99"/>
      <c r="WC18" s="99"/>
      <c r="WD18" s="99"/>
      <c r="WE18" s="99"/>
      <c r="WF18" s="99"/>
      <c r="WG18" s="99"/>
      <c r="WH18" s="99"/>
      <c r="WI18" s="99"/>
      <c r="WJ18" s="99"/>
      <c r="WK18" s="99"/>
      <c r="WL18" s="99"/>
      <c r="WM18" s="99"/>
      <c r="WN18" s="99"/>
      <c r="WO18" s="99"/>
      <c r="WP18" s="99"/>
      <c r="WQ18" s="99"/>
      <c r="WR18" s="99"/>
      <c r="WS18" s="99"/>
      <c r="WT18" s="99"/>
      <c r="WU18" s="99"/>
      <c r="WV18" s="99"/>
      <c r="WW18" s="99"/>
      <c r="WX18" s="99"/>
      <c r="WY18" s="99"/>
      <c r="WZ18" s="99"/>
      <c r="XA18" s="99"/>
      <c r="XB18" s="99"/>
      <c r="XC18" s="99"/>
      <c r="XD18" s="99"/>
      <c r="XE18" s="99"/>
      <c r="XF18" s="99"/>
      <c r="XG18" s="99"/>
      <c r="XH18" s="99"/>
      <c r="XI18" s="99"/>
      <c r="XJ18" s="99"/>
      <c r="XK18" s="99"/>
      <c r="XL18" s="99"/>
      <c r="XM18" s="99"/>
      <c r="XN18" s="99"/>
      <c r="XO18" s="99"/>
      <c r="XP18" s="99"/>
      <c r="XQ18" s="99"/>
      <c r="XR18" s="99"/>
      <c r="XS18" s="99"/>
      <c r="XT18" s="99"/>
      <c r="XU18" s="99"/>
      <c r="XV18" s="99"/>
      <c r="XW18" s="99"/>
      <c r="XX18" s="99"/>
      <c r="XY18" s="99"/>
      <c r="XZ18" s="99"/>
      <c r="YA18" s="99"/>
      <c r="YB18" s="99"/>
      <c r="YC18" s="99"/>
      <c r="YD18" s="99"/>
      <c r="YE18" s="99"/>
      <c r="YF18" s="99"/>
      <c r="YG18" s="99"/>
      <c r="YH18" s="99"/>
      <c r="YI18" s="99"/>
      <c r="YJ18" s="99"/>
      <c r="YK18" s="99"/>
      <c r="YL18" s="99"/>
      <c r="YM18" s="99"/>
      <c r="YN18" s="99"/>
      <c r="YO18" s="99"/>
      <c r="YP18" s="99"/>
      <c r="YQ18" s="99"/>
      <c r="YR18" s="99"/>
      <c r="YS18" s="99"/>
      <c r="YT18" s="99"/>
      <c r="YU18" s="99"/>
      <c r="YV18" s="99"/>
      <c r="YW18" s="99"/>
      <c r="YX18" s="99"/>
      <c r="YY18" s="99"/>
      <c r="YZ18" s="99"/>
      <c r="ZA18" s="99"/>
      <c r="ZB18" s="99"/>
      <c r="ZC18" s="99"/>
      <c r="ZD18" s="99"/>
      <c r="ZE18" s="99"/>
      <c r="ZF18" s="99"/>
      <c r="ZG18" s="99"/>
      <c r="ZH18" s="99"/>
      <c r="ZI18" s="99"/>
      <c r="ZJ18" s="99"/>
      <c r="ZK18" s="99"/>
      <c r="ZL18" s="99"/>
      <c r="ZM18" s="99"/>
      <c r="ZN18" s="99"/>
      <c r="ZO18" s="99"/>
      <c r="ZP18" s="99"/>
      <c r="ZQ18" s="99"/>
      <c r="ZR18" s="99"/>
      <c r="ZS18" s="99"/>
      <c r="ZT18" s="99"/>
      <c r="ZU18" s="99"/>
      <c r="ZV18" s="99"/>
      <c r="ZW18" s="99"/>
      <c r="ZX18" s="99"/>
      <c r="ZY18" s="99"/>
      <c r="ZZ18" s="99"/>
      <c r="AAA18" s="99"/>
      <c r="AAB18" s="99"/>
      <c r="AAC18" s="99"/>
      <c r="AAD18" s="99"/>
      <c r="AAE18" s="99"/>
      <c r="AAF18" s="99"/>
      <c r="AAG18" s="99"/>
      <c r="AAH18" s="99"/>
      <c r="AAI18" s="99"/>
      <c r="AAJ18" s="99"/>
      <c r="AAK18" s="99"/>
      <c r="AAL18" s="99"/>
      <c r="AAM18" s="99"/>
      <c r="AAN18" s="99"/>
      <c r="AAO18" s="99"/>
      <c r="AAP18" s="99"/>
      <c r="AAQ18" s="99"/>
      <c r="AAR18" s="99"/>
      <c r="AAS18" s="99"/>
      <c r="AAT18" s="99"/>
      <c r="AAU18" s="99"/>
      <c r="AAV18" s="99"/>
      <c r="AAW18" s="99"/>
      <c r="AAX18" s="99"/>
      <c r="AAY18" s="99"/>
      <c r="AAZ18" s="99"/>
      <c r="ABA18" s="99"/>
      <c r="ABB18" s="99"/>
      <c r="ABC18" s="99"/>
      <c r="ABD18" s="99"/>
      <c r="ABE18" s="99"/>
      <c r="ABF18" s="99"/>
      <c r="ABG18" s="99"/>
      <c r="ABH18" s="99"/>
      <c r="ABI18" s="99"/>
      <c r="ABJ18" s="99"/>
      <c r="ABK18" s="99"/>
      <c r="ABL18" s="99"/>
      <c r="ABM18" s="99"/>
      <c r="ABN18" s="99"/>
      <c r="ABO18" s="99"/>
      <c r="ABP18" s="99"/>
      <c r="ABQ18" s="99"/>
      <c r="ABR18" s="99"/>
      <c r="ABS18" s="99"/>
      <c r="ABT18" s="99"/>
      <c r="ABU18" s="99"/>
      <c r="ABV18" s="99"/>
      <c r="ABW18" s="99"/>
      <c r="ABX18" s="99"/>
      <c r="ABY18" s="99"/>
      <c r="ABZ18" s="99"/>
      <c r="ACA18" s="99"/>
      <c r="ACB18" s="99"/>
      <c r="ACC18" s="99"/>
      <c r="ACD18" s="99"/>
      <c r="ACE18" s="99"/>
      <c r="ACF18" s="99"/>
      <c r="ACG18" s="99"/>
      <c r="ACH18" s="99"/>
      <c r="ACI18" s="99"/>
      <c r="ACJ18" s="99"/>
      <c r="ACK18" s="99"/>
      <c r="ACL18" s="99"/>
      <c r="ACM18" s="99"/>
      <c r="ACN18" s="99"/>
      <c r="ACO18" s="99"/>
      <c r="ACP18" s="99"/>
      <c r="ACQ18" s="99"/>
      <c r="ACR18" s="99"/>
      <c r="ACS18" s="99"/>
      <c r="ACT18" s="99"/>
      <c r="ACU18" s="99"/>
      <c r="ACV18" s="99"/>
      <c r="ACW18" s="99"/>
      <c r="ACX18" s="99"/>
      <c r="ACY18" s="99"/>
      <c r="ACZ18" s="99"/>
      <c r="ADA18" s="99"/>
      <c r="ADB18" s="99"/>
      <c r="ADC18" s="99"/>
      <c r="ADD18" s="99"/>
      <c r="ADE18" s="99"/>
      <c r="ADF18" s="99"/>
      <c r="ADG18" s="99"/>
      <c r="ADH18" s="99"/>
      <c r="ADI18" s="99"/>
      <c r="ADJ18" s="99"/>
      <c r="ADK18" s="99"/>
      <c r="ADL18" s="99"/>
      <c r="ADM18" s="99"/>
      <c r="ADN18" s="99"/>
      <c r="ADO18" s="99"/>
      <c r="ADP18" s="99"/>
      <c r="ADQ18" s="99"/>
      <c r="ADR18" s="99"/>
      <c r="ADS18" s="99"/>
      <c r="ADT18" s="99"/>
      <c r="ADU18" s="99"/>
      <c r="ADV18" s="99"/>
      <c r="ADW18" s="99"/>
      <c r="ADX18" s="99"/>
      <c r="ADY18" s="99"/>
      <c r="ADZ18" s="99"/>
      <c r="AEA18" s="99"/>
      <c r="AEB18" s="99"/>
      <c r="AEC18" s="99"/>
      <c r="AED18" s="99"/>
      <c r="AEE18" s="99"/>
      <c r="AEF18" s="99"/>
      <c r="AEG18" s="99"/>
      <c r="AEH18" s="99"/>
      <c r="AEI18" s="99"/>
      <c r="AEJ18" s="99"/>
      <c r="AEK18" s="99"/>
      <c r="AEL18" s="99"/>
      <c r="AEM18" s="99"/>
      <c r="AEN18" s="99"/>
      <c r="AEO18" s="99"/>
      <c r="AEP18" s="99"/>
      <c r="AEQ18" s="99"/>
      <c r="AER18" s="99"/>
      <c r="AES18" s="99"/>
      <c r="AET18" s="99"/>
      <c r="AEU18" s="99"/>
      <c r="AEV18" s="99"/>
      <c r="AEW18" s="99"/>
      <c r="AEX18" s="99"/>
      <c r="AEY18" s="99"/>
      <c r="AEZ18" s="99"/>
      <c r="AFA18" s="99"/>
      <c r="AFB18" s="99"/>
      <c r="AFC18" s="99"/>
      <c r="AFD18" s="99"/>
      <c r="AFE18" s="99"/>
      <c r="AFF18" s="99"/>
      <c r="AFG18" s="99"/>
      <c r="AFH18" s="99"/>
      <c r="AFI18" s="99"/>
      <c r="AFJ18" s="99"/>
      <c r="AFK18" s="99"/>
      <c r="AFL18" s="99"/>
      <c r="AFM18" s="99"/>
      <c r="AFN18" s="99"/>
      <c r="AFO18" s="99"/>
      <c r="AFP18" s="99"/>
      <c r="AFQ18" s="99"/>
      <c r="AFR18" s="99"/>
      <c r="AFS18" s="99"/>
      <c r="AFT18" s="99"/>
      <c r="AFU18" s="99"/>
      <c r="AFV18" s="99"/>
      <c r="AFW18" s="99"/>
      <c r="AFX18" s="99"/>
      <c r="AFY18" s="99"/>
      <c r="AFZ18" s="99"/>
      <c r="AGA18" s="99"/>
      <c r="AGB18" s="99"/>
      <c r="AGC18" s="99"/>
      <c r="AGD18" s="99"/>
      <c r="AGE18" s="99"/>
      <c r="AGF18" s="99"/>
      <c r="AGG18" s="99"/>
      <c r="AGH18" s="99"/>
      <c r="AGI18" s="99"/>
      <c r="AGJ18" s="99"/>
      <c r="AGK18" s="99"/>
      <c r="AGL18" s="99"/>
      <c r="AGM18" s="99"/>
      <c r="AGN18" s="99"/>
      <c r="AGO18" s="99"/>
      <c r="AGP18" s="99"/>
      <c r="AGQ18" s="99"/>
      <c r="AGR18" s="99"/>
      <c r="AGS18" s="99"/>
      <c r="AGT18" s="99"/>
      <c r="AGU18" s="99"/>
      <c r="AGV18" s="99"/>
      <c r="AGW18" s="99"/>
      <c r="AGX18" s="99"/>
      <c r="AGY18" s="99"/>
      <c r="AGZ18" s="99"/>
      <c r="AHA18" s="99"/>
      <c r="AHB18" s="99"/>
      <c r="AHC18" s="99"/>
      <c r="AHD18" s="99"/>
      <c r="AHE18" s="99"/>
      <c r="AHF18" s="99"/>
      <c r="AHG18" s="99"/>
      <c r="AHH18" s="99"/>
      <c r="AHI18" s="99"/>
      <c r="AHJ18" s="99"/>
      <c r="AHK18" s="99"/>
      <c r="AHL18" s="99"/>
      <c r="AHM18" s="99"/>
      <c r="AHN18" s="99"/>
      <c r="AHO18" s="99"/>
      <c r="AHP18" s="99"/>
      <c r="AHQ18" s="99"/>
      <c r="AHR18" s="99"/>
      <c r="AHS18" s="99"/>
      <c r="AHT18" s="99"/>
      <c r="AHU18" s="99"/>
      <c r="AHV18" s="99"/>
      <c r="AHW18" s="99"/>
      <c r="AHX18" s="99"/>
      <c r="AHY18" s="99"/>
      <c r="AHZ18" s="99"/>
      <c r="AIA18" s="99"/>
      <c r="AIB18" s="99"/>
      <c r="AIC18" s="99"/>
      <c r="AID18" s="99"/>
      <c r="AIE18" s="99"/>
      <c r="AIF18" s="99"/>
      <c r="AIG18" s="99"/>
      <c r="AIH18" s="99"/>
      <c r="AII18" s="99"/>
      <c r="AIJ18" s="99"/>
      <c r="AIK18" s="99"/>
      <c r="AIL18" s="99"/>
      <c r="AIM18" s="99"/>
      <c r="AIN18" s="99"/>
      <c r="AIO18" s="99"/>
      <c r="AIP18" s="99"/>
      <c r="AIQ18" s="99"/>
      <c r="AIR18" s="99"/>
      <c r="AIS18" s="99"/>
      <c r="AIT18" s="99"/>
      <c r="AIU18" s="99"/>
      <c r="AIV18" s="99"/>
      <c r="AIW18" s="99"/>
      <c r="AIX18" s="99"/>
      <c r="AIY18" s="99"/>
      <c r="AIZ18" s="99"/>
      <c r="AJA18" s="99"/>
      <c r="AJB18" s="99"/>
      <c r="AJC18" s="99"/>
      <c r="AJD18" s="99"/>
      <c r="AJE18" s="99"/>
      <c r="AJF18" s="99"/>
      <c r="AJG18" s="99"/>
      <c r="AJH18" s="99"/>
      <c r="AJI18" s="99"/>
      <c r="AJJ18" s="99"/>
      <c r="AJK18" s="99"/>
      <c r="AJL18" s="99"/>
      <c r="AJM18" s="99"/>
      <c r="AJN18" s="99"/>
      <c r="AJO18" s="99"/>
      <c r="AJP18" s="99"/>
      <c r="AJQ18" s="99"/>
      <c r="AJR18" s="99"/>
      <c r="AJS18" s="99"/>
      <c r="AJT18" s="99"/>
      <c r="AJU18" s="99"/>
      <c r="AJV18" s="99"/>
      <c r="AJW18" s="99"/>
      <c r="AJX18" s="99"/>
      <c r="AJY18" s="99"/>
      <c r="AJZ18" s="99"/>
      <c r="AKA18" s="99"/>
      <c r="AKB18" s="99"/>
      <c r="AKC18" s="99"/>
      <c r="AKD18" s="99"/>
      <c r="AKE18" s="99"/>
      <c r="AKF18" s="99"/>
      <c r="AKG18" s="99"/>
      <c r="AKH18" s="99"/>
      <c r="AKI18" s="99"/>
      <c r="AKJ18" s="99"/>
      <c r="AKK18" s="99"/>
      <c r="AKL18" s="99"/>
      <c r="AKM18" s="99"/>
      <c r="AKN18" s="99"/>
      <c r="AKO18" s="99"/>
      <c r="AKP18" s="99"/>
      <c r="AKQ18" s="99"/>
      <c r="AKR18" s="99"/>
      <c r="AKS18" s="99"/>
      <c r="AKT18" s="99"/>
      <c r="AKU18" s="99"/>
      <c r="AKV18" s="99"/>
      <c r="AKW18" s="99"/>
      <c r="AKX18" s="99"/>
      <c r="AKY18" s="99"/>
      <c r="AKZ18" s="99"/>
      <c r="ALA18" s="99"/>
      <c r="ALB18" s="99"/>
      <c r="ALC18" s="99"/>
      <c r="ALD18" s="99"/>
      <c r="ALE18" s="99"/>
      <c r="ALF18" s="99"/>
      <c r="ALG18" s="99"/>
      <c r="ALH18" s="99"/>
      <c r="ALI18" s="99"/>
      <c r="ALJ18" s="99"/>
      <c r="ALK18" s="99"/>
      <c r="ALL18" s="99"/>
      <c r="ALM18" s="99"/>
      <c r="ALN18" s="99"/>
      <c r="ALO18" s="99"/>
      <c r="ALP18" s="99"/>
      <c r="ALQ18" s="99"/>
      <c r="ALR18" s="99"/>
      <c r="ALS18" s="99"/>
      <c r="ALT18" s="99"/>
      <c r="ALU18" s="99"/>
      <c r="ALV18" s="99"/>
      <c r="ALW18" s="99"/>
      <c r="ALX18" s="99"/>
      <c r="ALY18" s="99"/>
      <c r="ALZ18" s="99"/>
      <c r="AMA18" s="99"/>
      <c r="AMB18" s="99"/>
      <c r="AMC18" s="99"/>
      <c r="AMD18" s="99"/>
      <c r="AME18" s="99"/>
      <c r="AMF18" s="99"/>
      <c r="AMG18" s="99"/>
      <c r="AMH18" s="99"/>
      <c r="AMI18" s="99"/>
      <c r="AMJ18" s="99"/>
    </row>
    <row r="19" spans="1:1024" s="98" customFormat="1" ht="18.75" customHeight="1">
      <c r="B19" s="672"/>
      <c r="C19" s="672"/>
      <c r="D19" s="672"/>
      <c r="E19" s="672"/>
      <c r="F19" s="672"/>
      <c r="G19" s="125"/>
      <c r="H19" s="121"/>
      <c r="I19" s="129" t="s">
        <v>29</v>
      </c>
      <c r="J19" s="133" t="s">
        <v>30</v>
      </c>
      <c r="K19" s="130"/>
      <c r="L19" s="130"/>
      <c r="M19" s="130"/>
      <c r="N19" s="130"/>
      <c r="O19" s="130"/>
      <c r="P19" s="130"/>
      <c r="Q19" s="130"/>
      <c r="R19" s="130"/>
      <c r="S19" s="130"/>
      <c r="T19" s="130"/>
      <c r="U19" s="134"/>
      <c r="V19" s="675"/>
      <c r="W19" s="675"/>
      <c r="X19" s="135" t="s">
        <v>28</v>
      </c>
      <c r="Y19" s="136"/>
      <c r="Z19" s="132"/>
      <c r="AA19" s="106" t="s">
        <v>88</v>
      </c>
      <c r="AB19" s="137" t="s">
        <v>96</v>
      </c>
      <c r="AC19" s="106" t="s">
        <v>88</v>
      </c>
      <c r="AD19" s="128"/>
    </row>
    <row r="20" spans="1:1024" ht="13.8">
      <c r="A20" s="98"/>
      <c r="B20" s="672"/>
      <c r="C20" s="672"/>
      <c r="D20" s="672"/>
      <c r="E20" s="672"/>
      <c r="F20" s="672"/>
      <c r="G20" s="125"/>
      <c r="H20" s="122" t="s">
        <v>31</v>
      </c>
      <c r="I20" s="121"/>
      <c r="J20" s="121"/>
      <c r="K20" s="121"/>
      <c r="L20" s="121"/>
      <c r="M20" s="121"/>
      <c r="N20" s="121"/>
      <c r="O20" s="121"/>
      <c r="P20" s="121"/>
      <c r="Q20" s="121"/>
      <c r="R20" s="121"/>
      <c r="S20" s="121"/>
      <c r="T20" s="121"/>
      <c r="U20" s="121"/>
      <c r="V20" s="121"/>
      <c r="W20" s="121"/>
      <c r="X20" s="121"/>
      <c r="Y20" s="121"/>
      <c r="Z20" s="125"/>
      <c r="AA20" s="114"/>
      <c r="AB20" s="138"/>
      <c r="AC20" s="114"/>
      <c r="AD20" s="128"/>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c r="IW20" s="99"/>
      <c r="IX20" s="99"/>
      <c r="IY20" s="99"/>
      <c r="IZ20" s="99"/>
      <c r="JA20" s="99"/>
      <c r="JB20" s="99"/>
      <c r="JC20" s="99"/>
      <c r="JD20" s="99"/>
      <c r="JE20" s="99"/>
      <c r="JF20" s="99"/>
      <c r="JG20" s="99"/>
      <c r="JH20" s="99"/>
      <c r="JI20" s="99"/>
      <c r="JJ20" s="99"/>
      <c r="JK20" s="99"/>
      <c r="JL20" s="99"/>
      <c r="JM20" s="99"/>
      <c r="JN20" s="99"/>
      <c r="JO20" s="99"/>
      <c r="JP20" s="99"/>
      <c r="JQ20" s="99"/>
      <c r="JR20" s="99"/>
      <c r="JS20" s="99"/>
      <c r="JT20" s="99"/>
      <c r="JU20" s="99"/>
      <c r="JV20" s="99"/>
      <c r="JW20" s="99"/>
      <c r="JX20" s="99"/>
      <c r="JY20" s="99"/>
      <c r="JZ20" s="99"/>
      <c r="KA20" s="99"/>
      <c r="KB20" s="99"/>
      <c r="KC20" s="99"/>
      <c r="KD20" s="99"/>
      <c r="KE20" s="99"/>
      <c r="KF20" s="99"/>
      <c r="KG20" s="99"/>
      <c r="KH20" s="99"/>
      <c r="KI20" s="99"/>
      <c r="KJ20" s="99"/>
      <c r="KK20" s="99"/>
      <c r="KL20" s="99"/>
      <c r="KM20" s="99"/>
      <c r="KN20" s="99"/>
      <c r="KO20" s="99"/>
      <c r="KP20" s="99"/>
      <c r="KQ20" s="99"/>
      <c r="KR20" s="99"/>
      <c r="KS20" s="99"/>
      <c r="KT20" s="99"/>
      <c r="KU20" s="99"/>
      <c r="KV20" s="99"/>
      <c r="KW20" s="99"/>
      <c r="KX20" s="99"/>
      <c r="KY20" s="99"/>
      <c r="KZ20" s="99"/>
      <c r="LA20" s="99"/>
      <c r="LB20" s="99"/>
      <c r="LC20" s="99"/>
      <c r="LD20" s="99"/>
      <c r="LE20" s="99"/>
      <c r="LF20" s="99"/>
      <c r="LG20" s="99"/>
      <c r="LH20" s="99"/>
      <c r="LI20" s="99"/>
      <c r="LJ20" s="99"/>
      <c r="LK20" s="99"/>
      <c r="LL20" s="99"/>
      <c r="LM20" s="99"/>
      <c r="LN20" s="99"/>
      <c r="LO20" s="99"/>
      <c r="LP20" s="99"/>
      <c r="LQ20" s="99"/>
      <c r="LR20" s="99"/>
      <c r="LS20" s="99"/>
      <c r="LT20" s="99"/>
      <c r="LU20" s="99"/>
      <c r="LV20" s="99"/>
      <c r="LW20" s="99"/>
      <c r="LX20" s="99"/>
      <c r="LY20" s="99"/>
      <c r="LZ20" s="99"/>
      <c r="MA20" s="99"/>
      <c r="MB20" s="99"/>
      <c r="MC20" s="99"/>
      <c r="MD20" s="99"/>
      <c r="ME20" s="99"/>
      <c r="MF20" s="99"/>
      <c r="MG20" s="99"/>
      <c r="MH20" s="99"/>
      <c r="MI20" s="99"/>
      <c r="MJ20" s="99"/>
      <c r="MK20" s="99"/>
      <c r="ML20" s="99"/>
      <c r="MM20" s="99"/>
      <c r="MN20" s="99"/>
      <c r="MO20" s="99"/>
      <c r="MP20" s="99"/>
      <c r="MQ20" s="99"/>
      <c r="MR20" s="99"/>
      <c r="MS20" s="99"/>
      <c r="MT20" s="99"/>
      <c r="MU20" s="99"/>
      <c r="MV20" s="99"/>
      <c r="MW20" s="99"/>
      <c r="MX20" s="99"/>
      <c r="MY20" s="99"/>
      <c r="MZ20" s="99"/>
      <c r="NA20" s="99"/>
      <c r="NB20" s="99"/>
      <c r="NC20" s="99"/>
      <c r="ND20" s="99"/>
      <c r="NE20" s="99"/>
      <c r="NF20" s="99"/>
      <c r="NG20" s="99"/>
      <c r="NH20" s="99"/>
      <c r="NI20" s="99"/>
      <c r="NJ20" s="99"/>
      <c r="NK20" s="99"/>
      <c r="NL20" s="99"/>
      <c r="NM20" s="99"/>
      <c r="NN20" s="99"/>
      <c r="NO20" s="99"/>
      <c r="NP20" s="99"/>
      <c r="NQ20" s="99"/>
      <c r="NR20" s="99"/>
      <c r="NS20" s="99"/>
      <c r="NT20" s="99"/>
      <c r="NU20" s="99"/>
      <c r="NV20" s="99"/>
      <c r="NW20" s="99"/>
      <c r="NX20" s="99"/>
      <c r="NY20" s="99"/>
      <c r="NZ20" s="99"/>
      <c r="OA20" s="99"/>
      <c r="OB20" s="99"/>
      <c r="OC20" s="99"/>
      <c r="OD20" s="99"/>
      <c r="OE20" s="99"/>
      <c r="OF20" s="99"/>
      <c r="OG20" s="99"/>
      <c r="OH20" s="99"/>
      <c r="OI20" s="99"/>
      <c r="OJ20" s="99"/>
      <c r="OK20" s="99"/>
      <c r="OL20" s="99"/>
      <c r="OM20" s="99"/>
      <c r="ON20" s="99"/>
      <c r="OO20" s="99"/>
      <c r="OP20" s="99"/>
      <c r="OQ20" s="99"/>
      <c r="OR20" s="99"/>
      <c r="OS20" s="99"/>
      <c r="OT20" s="99"/>
      <c r="OU20" s="99"/>
      <c r="OV20" s="99"/>
      <c r="OW20" s="99"/>
      <c r="OX20" s="99"/>
      <c r="OY20" s="99"/>
      <c r="OZ20" s="99"/>
      <c r="PA20" s="99"/>
      <c r="PB20" s="99"/>
      <c r="PC20" s="99"/>
      <c r="PD20" s="99"/>
      <c r="PE20" s="99"/>
      <c r="PF20" s="99"/>
      <c r="PG20" s="99"/>
      <c r="PH20" s="99"/>
      <c r="PI20" s="99"/>
      <c r="PJ20" s="99"/>
      <c r="PK20" s="99"/>
      <c r="PL20" s="99"/>
      <c r="PM20" s="99"/>
      <c r="PN20" s="99"/>
      <c r="PO20" s="99"/>
      <c r="PP20" s="99"/>
      <c r="PQ20" s="99"/>
      <c r="PR20" s="99"/>
      <c r="PS20" s="99"/>
      <c r="PT20" s="99"/>
      <c r="PU20" s="99"/>
      <c r="PV20" s="99"/>
      <c r="PW20" s="99"/>
      <c r="PX20" s="99"/>
      <c r="PY20" s="99"/>
      <c r="PZ20" s="99"/>
      <c r="QA20" s="99"/>
      <c r="QB20" s="99"/>
      <c r="QC20" s="99"/>
      <c r="QD20" s="99"/>
      <c r="QE20" s="99"/>
      <c r="QF20" s="99"/>
      <c r="QG20" s="99"/>
      <c r="QH20" s="99"/>
      <c r="QI20" s="99"/>
      <c r="QJ20" s="99"/>
      <c r="QK20" s="99"/>
      <c r="QL20" s="99"/>
      <c r="QM20" s="99"/>
      <c r="QN20" s="99"/>
      <c r="QO20" s="99"/>
      <c r="QP20" s="99"/>
      <c r="QQ20" s="99"/>
      <c r="QR20" s="99"/>
      <c r="QS20" s="99"/>
      <c r="QT20" s="99"/>
      <c r="QU20" s="99"/>
      <c r="QV20" s="99"/>
      <c r="QW20" s="99"/>
      <c r="QX20" s="99"/>
      <c r="QY20" s="99"/>
      <c r="QZ20" s="99"/>
      <c r="RA20" s="99"/>
      <c r="RB20" s="99"/>
      <c r="RC20" s="99"/>
      <c r="RD20" s="99"/>
      <c r="RE20" s="99"/>
      <c r="RF20" s="99"/>
      <c r="RG20" s="99"/>
      <c r="RH20" s="99"/>
      <c r="RI20" s="99"/>
      <c r="RJ20" s="99"/>
      <c r="RK20" s="99"/>
      <c r="RL20" s="99"/>
      <c r="RM20" s="99"/>
      <c r="RN20" s="99"/>
      <c r="RO20" s="99"/>
      <c r="RP20" s="99"/>
      <c r="RQ20" s="99"/>
      <c r="RR20" s="99"/>
      <c r="RS20" s="99"/>
      <c r="RT20" s="99"/>
      <c r="RU20" s="99"/>
      <c r="RV20" s="99"/>
      <c r="RW20" s="99"/>
      <c r="RX20" s="99"/>
      <c r="RY20" s="99"/>
      <c r="RZ20" s="99"/>
      <c r="SA20" s="99"/>
      <c r="SB20" s="99"/>
      <c r="SC20" s="99"/>
      <c r="SD20" s="99"/>
      <c r="SE20" s="99"/>
      <c r="SF20" s="99"/>
      <c r="SG20" s="99"/>
      <c r="SH20" s="99"/>
      <c r="SI20" s="99"/>
      <c r="SJ20" s="99"/>
      <c r="SK20" s="99"/>
      <c r="SL20" s="99"/>
      <c r="SM20" s="99"/>
      <c r="SN20" s="99"/>
      <c r="SO20" s="99"/>
      <c r="SP20" s="99"/>
      <c r="SQ20" s="99"/>
      <c r="SR20" s="99"/>
      <c r="SS20" s="99"/>
      <c r="ST20" s="99"/>
      <c r="SU20" s="99"/>
      <c r="SV20" s="99"/>
      <c r="SW20" s="99"/>
      <c r="SX20" s="99"/>
      <c r="SY20" s="99"/>
      <c r="SZ20" s="99"/>
      <c r="TA20" s="99"/>
      <c r="TB20" s="99"/>
      <c r="TC20" s="99"/>
      <c r="TD20" s="99"/>
      <c r="TE20" s="99"/>
      <c r="TF20" s="99"/>
      <c r="TG20" s="99"/>
      <c r="TH20" s="99"/>
      <c r="TI20" s="99"/>
      <c r="TJ20" s="99"/>
      <c r="TK20" s="99"/>
      <c r="TL20" s="99"/>
      <c r="TM20" s="99"/>
      <c r="TN20" s="99"/>
      <c r="TO20" s="99"/>
      <c r="TP20" s="99"/>
      <c r="TQ20" s="99"/>
      <c r="TR20" s="99"/>
      <c r="TS20" s="99"/>
      <c r="TT20" s="99"/>
      <c r="TU20" s="99"/>
      <c r="TV20" s="99"/>
      <c r="TW20" s="99"/>
      <c r="TX20" s="99"/>
      <c r="TY20" s="99"/>
      <c r="TZ20" s="99"/>
      <c r="UA20" s="99"/>
      <c r="UB20" s="99"/>
      <c r="UC20" s="99"/>
      <c r="UD20" s="99"/>
      <c r="UE20" s="99"/>
      <c r="UF20" s="99"/>
      <c r="UG20" s="99"/>
      <c r="UH20" s="99"/>
      <c r="UI20" s="99"/>
      <c r="UJ20" s="99"/>
      <c r="UK20" s="99"/>
      <c r="UL20" s="99"/>
      <c r="UM20" s="99"/>
      <c r="UN20" s="99"/>
      <c r="UO20" s="99"/>
      <c r="UP20" s="99"/>
      <c r="UQ20" s="99"/>
      <c r="UR20" s="99"/>
      <c r="US20" s="99"/>
      <c r="UT20" s="99"/>
      <c r="UU20" s="99"/>
      <c r="UV20" s="99"/>
      <c r="UW20" s="99"/>
      <c r="UX20" s="99"/>
      <c r="UY20" s="99"/>
      <c r="UZ20" s="99"/>
      <c r="VA20" s="99"/>
      <c r="VB20" s="99"/>
      <c r="VC20" s="99"/>
      <c r="VD20" s="99"/>
      <c r="VE20" s="99"/>
      <c r="VF20" s="99"/>
      <c r="VG20" s="99"/>
      <c r="VH20" s="99"/>
      <c r="VI20" s="99"/>
      <c r="VJ20" s="99"/>
      <c r="VK20" s="99"/>
      <c r="VL20" s="99"/>
      <c r="VM20" s="99"/>
      <c r="VN20" s="99"/>
      <c r="VO20" s="99"/>
      <c r="VP20" s="99"/>
      <c r="VQ20" s="99"/>
      <c r="VR20" s="99"/>
      <c r="VS20" s="99"/>
      <c r="VT20" s="99"/>
      <c r="VU20" s="99"/>
      <c r="VV20" s="99"/>
      <c r="VW20" s="99"/>
      <c r="VX20" s="99"/>
      <c r="VY20" s="99"/>
      <c r="VZ20" s="99"/>
      <c r="WA20" s="99"/>
      <c r="WB20" s="99"/>
      <c r="WC20" s="99"/>
      <c r="WD20" s="99"/>
      <c r="WE20" s="99"/>
      <c r="WF20" s="99"/>
      <c r="WG20" s="99"/>
      <c r="WH20" s="99"/>
      <c r="WI20" s="99"/>
      <c r="WJ20" s="99"/>
      <c r="WK20" s="99"/>
      <c r="WL20" s="99"/>
      <c r="WM20" s="99"/>
      <c r="WN20" s="99"/>
      <c r="WO20" s="99"/>
      <c r="WP20" s="99"/>
      <c r="WQ20" s="99"/>
      <c r="WR20" s="99"/>
      <c r="WS20" s="99"/>
      <c r="WT20" s="99"/>
      <c r="WU20" s="99"/>
      <c r="WV20" s="99"/>
      <c r="WW20" s="99"/>
      <c r="WX20" s="99"/>
      <c r="WY20" s="99"/>
      <c r="WZ20" s="99"/>
      <c r="XA20" s="99"/>
      <c r="XB20" s="99"/>
      <c r="XC20" s="99"/>
      <c r="XD20" s="99"/>
      <c r="XE20" s="99"/>
      <c r="XF20" s="99"/>
      <c r="XG20" s="99"/>
      <c r="XH20" s="99"/>
      <c r="XI20" s="99"/>
      <c r="XJ20" s="99"/>
      <c r="XK20" s="99"/>
      <c r="XL20" s="99"/>
      <c r="XM20" s="99"/>
      <c r="XN20" s="99"/>
      <c r="XO20" s="99"/>
      <c r="XP20" s="99"/>
      <c r="XQ20" s="99"/>
      <c r="XR20" s="99"/>
      <c r="XS20" s="99"/>
      <c r="XT20" s="99"/>
      <c r="XU20" s="99"/>
      <c r="XV20" s="99"/>
      <c r="XW20" s="99"/>
      <c r="XX20" s="99"/>
      <c r="XY20" s="99"/>
      <c r="XZ20" s="99"/>
      <c r="YA20" s="99"/>
      <c r="YB20" s="99"/>
      <c r="YC20" s="99"/>
      <c r="YD20" s="99"/>
      <c r="YE20" s="99"/>
      <c r="YF20" s="99"/>
      <c r="YG20" s="99"/>
      <c r="YH20" s="99"/>
      <c r="YI20" s="99"/>
      <c r="YJ20" s="99"/>
      <c r="YK20" s="99"/>
      <c r="YL20" s="99"/>
      <c r="YM20" s="99"/>
      <c r="YN20" s="99"/>
      <c r="YO20" s="99"/>
      <c r="YP20" s="99"/>
      <c r="YQ20" s="99"/>
      <c r="YR20" s="99"/>
      <c r="YS20" s="99"/>
      <c r="YT20" s="99"/>
      <c r="YU20" s="99"/>
      <c r="YV20" s="99"/>
      <c r="YW20" s="99"/>
      <c r="YX20" s="99"/>
      <c r="YY20" s="99"/>
      <c r="YZ20" s="99"/>
      <c r="ZA20" s="99"/>
      <c r="ZB20" s="99"/>
      <c r="ZC20" s="99"/>
      <c r="ZD20" s="99"/>
      <c r="ZE20" s="99"/>
      <c r="ZF20" s="99"/>
      <c r="ZG20" s="99"/>
      <c r="ZH20" s="99"/>
      <c r="ZI20" s="99"/>
      <c r="ZJ20" s="99"/>
      <c r="ZK20" s="99"/>
      <c r="ZL20" s="99"/>
      <c r="ZM20" s="99"/>
      <c r="ZN20" s="99"/>
      <c r="ZO20" s="99"/>
      <c r="ZP20" s="99"/>
      <c r="ZQ20" s="99"/>
      <c r="ZR20" s="99"/>
      <c r="ZS20" s="99"/>
      <c r="ZT20" s="99"/>
      <c r="ZU20" s="99"/>
      <c r="ZV20" s="99"/>
      <c r="ZW20" s="99"/>
      <c r="ZX20" s="99"/>
      <c r="ZY20" s="99"/>
      <c r="ZZ20" s="99"/>
      <c r="AAA20" s="99"/>
      <c r="AAB20" s="99"/>
      <c r="AAC20" s="99"/>
      <c r="AAD20" s="99"/>
      <c r="AAE20" s="99"/>
      <c r="AAF20" s="99"/>
      <c r="AAG20" s="99"/>
      <c r="AAH20" s="99"/>
      <c r="AAI20" s="99"/>
      <c r="AAJ20" s="99"/>
      <c r="AAK20" s="99"/>
      <c r="AAL20" s="99"/>
      <c r="AAM20" s="99"/>
      <c r="AAN20" s="99"/>
      <c r="AAO20" s="99"/>
      <c r="AAP20" s="99"/>
      <c r="AAQ20" s="99"/>
      <c r="AAR20" s="99"/>
      <c r="AAS20" s="99"/>
      <c r="AAT20" s="99"/>
      <c r="AAU20" s="99"/>
      <c r="AAV20" s="99"/>
      <c r="AAW20" s="99"/>
      <c r="AAX20" s="99"/>
      <c r="AAY20" s="99"/>
      <c r="AAZ20" s="99"/>
      <c r="ABA20" s="99"/>
      <c r="ABB20" s="99"/>
      <c r="ABC20" s="99"/>
      <c r="ABD20" s="99"/>
      <c r="ABE20" s="99"/>
      <c r="ABF20" s="99"/>
      <c r="ABG20" s="99"/>
      <c r="ABH20" s="99"/>
      <c r="ABI20" s="99"/>
      <c r="ABJ20" s="99"/>
      <c r="ABK20" s="99"/>
      <c r="ABL20" s="99"/>
      <c r="ABM20" s="99"/>
      <c r="ABN20" s="99"/>
      <c r="ABO20" s="99"/>
      <c r="ABP20" s="99"/>
      <c r="ABQ20" s="99"/>
      <c r="ABR20" s="99"/>
      <c r="ABS20" s="99"/>
      <c r="ABT20" s="99"/>
      <c r="ABU20" s="99"/>
      <c r="ABV20" s="99"/>
      <c r="ABW20" s="99"/>
      <c r="ABX20" s="99"/>
      <c r="ABY20" s="99"/>
      <c r="ABZ20" s="99"/>
      <c r="ACA20" s="99"/>
      <c r="ACB20" s="99"/>
      <c r="ACC20" s="99"/>
      <c r="ACD20" s="99"/>
      <c r="ACE20" s="99"/>
      <c r="ACF20" s="99"/>
      <c r="ACG20" s="99"/>
      <c r="ACH20" s="99"/>
      <c r="ACI20" s="99"/>
      <c r="ACJ20" s="99"/>
      <c r="ACK20" s="99"/>
      <c r="ACL20" s="99"/>
      <c r="ACM20" s="99"/>
      <c r="ACN20" s="99"/>
      <c r="ACO20" s="99"/>
      <c r="ACP20" s="99"/>
      <c r="ACQ20" s="99"/>
      <c r="ACR20" s="99"/>
      <c r="ACS20" s="99"/>
      <c r="ACT20" s="99"/>
      <c r="ACU20" s="99"/>
      <c r="ACV20" s="99"/>
      <c r="ACW20" s="99"/>
      <c r="ACX20" s="99"/>
      <c r="ACY20" s="99"/>
      <c r="ACZ20" s="99"/>
      <c r="ADA20" s="99"/>
      <c r="ADB20" s="99"/>
      <c r="ADC20" s="99"/>
      <c r="ADD20" s="99"/>
      <c r="ADE20" s="99"/>
      <c r="ADF20" s="99"/>
      <c r="ADG20" s="99"/>
      <c r="ADH20" s="99"/>
      <c r="ADI20" s="99"/>
      <c r="ADJ20" s="99"/>
      <c r="ADK20" s="99"/>
      <c r="ADL20" s="99"/>
      <c r="ADM20" s="99"/>
      <c r="ADN20" s="99"/>
      <c r="ADO20" s="99"/>
      <c r="ADP20" s="99"/>
      <c r="ADQ20" s="99"/>
      <c r="ADR20" s="99"/>
      <c r="ADS20" s="99"/>
      <c r="ADT20" s="99"/>
      <c r="ADU20" s="99"/>
      <c r="ADV20" s="99"/>
      <c r="ADW20" s="99"/>
      <c r="ADX20" s="99"/>
      <c r="ADY20" s="99"/>
      <c r="ADZ20" s="99"/>
      <c r="AEA20" s="99"/>
      <c r="AEB20" s="99"/>
      <c r="AEC20" s="99"/>
      <c r="AED20" s="99"/>
      <c r="AEE20" s="99"/>
      <c r="AEF20" s="99"/>
      <c r="AEG20" s="99"/>
      <c r="AEH20" s="99"/>
      <c r="AEI20" s="99"/>
      <c r="AEJ20" s="99"/>
      <c r="AEK20" s="99"/>
      <c r="AEL20" s="99"/>
      <c r="AEM20" s="99"/>
      <c r="AEN20" s="99"/>
      <c r="AEO20" s="99"/>
      <c r="AEP20" s="99"/>
      <c r="AEQ20" s="99"/>
      <c r="AER20" s="99"/>
      <c r="AES20" s="99"/>
      <c r="AET20" s="99"/>
      <c r="AEU20" s="99"/>
      <c r="AEV20" s="99"/>
      <c r="AEW20" s="99"/>
      <c r="AEX20" s="99"/>
      <c r="AEY20" s="99"/>
      <c r="AEZ20" s="99"/>
      <c r="AFA20" s="99"/>
      <c r="AFB20" s="99"/>
      <c r="AFC20" s="99"/>
      <c r="AFD20" s="99"/>
      <c r="AFE20" s="99"/>
      <c r="AFF20" s="99"/>
      <c r="AFG20" s="99"/>
      <c r="AFH20" s="99"/>
      <c r="AFI20" s="99"/>
      <c r="AFJ20" s="99"/>
      <c r="AFK20" s="99"/>
      <c r="AFL20" s="99"/>
      <c r="AFM20" s="99"/>
      <c r="AFN20" s="99"/>
      <c r="AFO20" s="99"/>
      <c r="AFP20" s="99"/>
      <c r="AFQ20" s="99"/>
      <c r="AFR20" s="99"/>
      <c r="AFS20" s="99"/>
      <c r="AFT20" s="99"/>
      <c r="AFU20" s="99"/>
      <c r="AFV20" s="99"/>
      <c r="AFW20" s="99"/>
      <c r="AFX20" s="99"/>
      <c r="AFY20" s="99"/>
      <c r="AFZ20" s="99"/>
      <c r="AGA20" s="99"/>
      <c r="AGB20" s="99"/>
      <c r="AGC20" s="99"/>
      <c r="AGD20" s="99"/>
      <c r="AGE20" s="99"/>
      <c r="AGF20" s="99"/>
      <c r="AGG20" s="99"/>
      <c r="AGH20" s="99"/>
      <c r="AGI20" s="99"/>
      <c r="AGJ20" s="99"/>
      <c r="AGK20" s="99"/>
      <c r="AGL20" s="99"/>
      <c r="AGM20" s="99"/>
      <c r="AGN20" s="99"/>
      <c r="AGO20" s="99"/>
      <c r="AGP20" s="99"/>
      <c r="AGQ20" s="99"/>
      <c r="AGR20" s="99"/>
      <c r="AGS20" s="99"/>
      <c r="AGT20" s="99"/>
      <c r="AGU20" s="99"/>
      <c r="AGV20" s="99"/>
      <c r="AGW20" s="99"/>
      <c r="AGX20" s="99"/>
      <c r="AGY20" s="99"/>
      <c r="AGZ20" s="99"/>
      <c r="AHA20" s="99"/>
      <c r="AHB20" s="99"/>
      <c r="AHC20" s="99"/>
      <c r="AHD20" s="99"/>
      <c r="AHE20" s="99"/>
      <c r="AHF20" s="99"/>
      <c r="AHG20" s="99"/>
      <c r="AHH20" s="99"/>
      <c r="AHI20" s="99"/>
      <c r="AHJ20" s="99"/>
      <c r="AHK20" s="99"/>
      <c r="AHL20" s="99"/>
      <c r="AHM20" s="99"/>
      <c r="AHN20" s="99"/>
      <c r="AHO20" s="99"/>
      <c r="AHP20" s="99"/>
      <c r="AHQ20" s="99"/>
      <c r="AHR20" s="99"/>
      <c r="AHS20" s="99"/>
      <c r="AHT20" s="99"/>
      <c r="AHU20" s="99"/>
      <c r="AHV20" s="99"/>
      <c r="AHW20" s="99"/>
      <c r="AHX20" s="99"/>
      <c r="AHY20" s="99"/>
      <c r="AHZ20" s="99"/>
      <c r="AIA20" s="99"/>
      <c r="AIB20" s="99"/>
      <c r="AIC20" s="99"/>
      <c r="AID20" s="99"/>
      <c r="AIE20" s="99"/>
      <c r="AIF20" s="99"/>
      <c r="AIG20" s="99"/>
      <c r="AIH20" s="99"/>
      <c r="AII20" s="99"/>
      <c r="AIJ20" s="99"/>
      <c r="AIK20" s="99"/>
      <c r="AIL20" s="99"/>
      <c r="AIM20" s="99"/>
      <c r="AIN20" s="99"/>
      <c r="AIO20" s="99"/>
      <c r="AIP20" s="99"/>
      <c r="AIQ20" s="99"/>
      <c r="AIR20" s="99"/>
      <c r="AIS20" s="99"/>
      <c r="AIT20" s="99"/>
      <c r="AIU20" s="99"/>
      <c r="AIV20" s="99"/>
      <c r="AIW20" s="99"/>
      <c r="AIX20" s="99"/>
      <c r="AIY20" s="99"/>
      <c r="AIZ20" s="99"/>
      <c r="AJA20" s="99"/>
      <c r="AJB20" s="99"/>
      <c r="AJC20" s="99"/>
      <c r="AJD20" s="99"/>
      <c r="AJE20" s="99"/>
      <c r="AJF20" s="99"/>
      <c r="AJG20" s="99"/>
      <c r="AJH20" s="99"/>
      <c r="AJI20" s="99"/>
      <c r="AJJ20" s="99"/>
      <c r="AJK20" s="99"/>
      <c r="AJL20" s="99"/>
      <c r="AJM20" s="99"/>
      <c r="AJN20" s="99"/>
      <c r="AJO20" s="99"/>
      <c r="AJP20" s="99"/>
      <c r="AJQ20" s="99"/>
      <c r="AJR20" s="99"/>
      <c r="AJS20" s="99"/>
      <c r="AJT20" s="99"/>
      <c r="AJU20" s="99"/>
      <c r="AJV20" s="99"/>
      <c r="AJW20" s="99"/>
      <c r="AJX20" s="99"/>
      <c r="AJY20" s="99"/>
      <c r="AJZ20" s="99"/>
      <c r="AKA20" s="99"/>
      <c r="AKB20" s="99"/>
      <c r="AKC20" s="99"/>
      <c r="AKD20" s="99"/>
      <c r="AKE20" s="99"/>
      <c r="AKF20" s="99"/>
      <c r="AKG20" s="99"/>
      <c r="AKH20" s="99"/>
      <c r="AKI20" s="99"/>
      <c r="AKJ20" s="99"/>
      <c r="AKK20" s="99"/>
      <c r="AKL20" s="99"/>
      <c r="AKM20" s="99"/>
      <c r="AKN20" s="99"/>
      <c r="AKO20" s="99"/>
      <c r="AKP20" s="99"/>
      <c r="AKQ20" s="99"/>
      <c r="AKR20" s="99"/>
      <c r="AKS20" s="99"/>
      <c r="AKT20" s="99"/>
      <c r="AKU20" s="99"/>
      <c r="AKV20" s="99"/>
      <c r="AKW20" s="99"/>
      <c r="AKX20" s="99"/>
      <c r="AKY20" s="99"/>
      <c r="AKZ20" s="99"/>
      <c r="ALA20" s="99"/>
      <c r="ALB20" s="99"/>
      <c r="ALC20" s="99"/>
      <c r="ALD20" s="99"/>
      <c r="ALE20" s="99"/>
      <c r="ALF20" s="99"/>
      <c r="ALG20" s="99"/>
      <c r="ALH20" s="99"/>
      <c r="ALI20" s="99"/>
      <c r="ALJ20" s="99"/>
      <c r="ALK20" s="99"/>
      <c r="ALL20" s="99"/>
      <c r="ALM20" s="99"/>
      <c r="ALN20" s="99"/>
      <c r="ALO20" s="99"/>
      <c r="ALP20" s="99"/>
      <c r="ALQ20" s="99"/>
      <c r="ALR20" s="99"/>
      <c r="ALS20" s="99"/>
      <c r="ALT20" s="99"/>
      <c r="ALU20" s="99"/>
      <c r="ALV20" s="99"/>
      <c r="ALW20" s="99"/>
      <c r="ALX20" s="99"/>
      <c r="ALY20" s="99"/>
      <c r="ALZ20" s="99"/>
      <c r="AMA20" s="99"/>
      <c r="AMB20" s="99"/>
      <c r="AMC20" s="99"/>
      <c r="AMD20" s="99"/>
      <c r="AME20" s="99"/>
      <c r="AMF20" s="99"/>
      <c r="AMG20" s="99"/>
      <c r="AMH20" s="99"/>
      <c r="AMI20" s="99"/>
      <c r="AMJ20" s="99"/>
    </row>
    <row r="21" spans="1:1024" ht="15.75" customHeight="1">
      <c r="A21" s="98"/>
      <c r="B21" s="672"/>
      <c r="C21" s="672"/>
      <c r="D21" s="672"/>
      <c r="E21" s="672"/>
      <c r="F21" s="672"/>
      <c r="G21" s="125"/>
      <c r="H21" s="122" t="s">
        <v>32</v>
      </c>
      <c r="I21" s="121"/>
      <c r="J21" s="121"/>
      <c r="K21" s="121"/>
      <c r="L21" s="121"/>
      <c r="M21" s="121"/>
      <c r="N21" s="121"/>
      <c r="O21" s="121"/>
      <c r="P21" s="121"/>
      <c r="Q21" s="121"/>
      <c r="R21" s="121"/>
      <c r="S21" s="121"/>
      <c r="T21" s="136"/>
      <c r="U21" s="121"/>
      <c r="V21" s="136"/>
      <c r="W21" s="121"/>
      <c r="X21" s="121"/>
      <c r="Y21" s="121"/>
      <c r="Z21" s="132"/>
      <c r="AA21" s="114"/>
      <c r="AB21" s="114"/>
      <c r="AC21" s="114"/>
      <c r="AD21" s="128"/>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c r="IW21" s="99"/>
      <c r="IX21" s="99"/>
      <c r="IY21" s="99"/>
      <c r="IZ21" s="99"/>
      <c r="JA21" s="99"/>
      <c r="JB21" s="99"/>
      <c r="JC21" s="99"/>
      <c r="JD21" s="99"/>
      <c r="JE21" s="99"/>
      <c r="JF21" s="99"/>
      <c r="JG21" s="99"/>
      <c r="JH21" s="99"/>
      <c r="JI21" s="99"/>
      <c r="JJ21" s="99"/>
      <c r="JK21" s="99"/>
      <c r="JL21" s="99"/>
      <c r="JM21" s="99"/>
      <c r="JN21" s="99"/>
      <c r="JO21" s="99"/>
      <c r="JP21" s="99"/>
      <c r="JQ21" s="99"/>
      <c r="JR21" s="99"/>
      <c r="JS21" s="99"/>
      <c r="JT21" s="99"/>
      <c r="JU21" s="99"/>
      <c r="JV21" s="99"/>
      <c r="JW21" s="99"/>
      <c r="JX21" s="99"/>
      <c r="JY21" s="99"/>
      <c r="JZ21" s="99"/>
      <c r="KA21" s="99"/>
      <c r="KB21" s="99"/>
      <c r="KC21" s="99"/>
      <c r="KD21" s="99"/>
      <c r="KE21" s="99"/>
      <c r="KF21" s="99"/>
      <c r="KG21" s="99"/>
      <c r="KH21" s="99"/>
      <c r="KI21" s="99"/>
      <c r="KJ21" s="99"/>
      <c r="KK21" s="99"/>
      <c r="KL21" s="99"/>
      <c r="KM21" s="99"/>
      <c r="KN21" s="99"/>
      <c r="KO21" s="99"/>
      <c r="KP21" s="99"/>
      <c r="KQ21" s="99"/>
      <c r="KR21" s="99"/>
      <c r="KS21" s="99"/>
      <c r="KT21" s="99"/>
      <c r="KU21" s="99"/>
      <c r="KV21" s="99"/>
      <c r="KW21" s="99"/>
      <c r="KX21" s="99"/>
      <c r="KY21" s="99"/>
      <c r="KZ21" s="99"/>
      <c r="LA21" s="99"/>
      <c r="LB21" s="99"/>
      <c r="LC21" s="99"/>
      <c r="LD21" s="99"/>
      <c r="LE21" s="99"/>
      <c r="LF21" s="99"/>
      <c r="LG21" s="99"/>
      <c r="LH21" s="99"/>
      <c r="LI21" s="99"/>
      <c r="LJ21" s="99"/>
      <c r="LK21" s="99"/>
      <c r="LL21" s="99"/>
      <c r="LM21" s="99"/>
      <c r="LN21" s="99"/>
      <c r="LO21" s="99"/>
      <c r="LP21" s="99"/>
      <c r="LQ21" s="99"/>
      <c r="LR21" s="99"/>
      <c r="LS21" s="99"/>
      <c r="LT21" s="99"/>
      <c r="LU21" s="99"/>
      <c r="LV21" s="99"/>
      <c r="LW21" s="99"/>
      <c r="LX21" s="99"/>
      <c r="LY21" s="99"/>
      <c r="LZ21" s="99"/>
      <c r="MA21" s="99"/>
      <c r="MB21" s="99"/>
      <c r="MC21" s="99"/>
      <c r="MD21" s="99"/>
      <c r="ME21" s="99"/>
      <c r="MF21" s="99"/>
      <c r="MG21" s="99"/>
      <c r="MH21" s="99"/>
      <c r="MI21" s="99"/>
      <c r="MJ21" s="99"/>
      <c r="MK21" s="99"/>
      <c r="ML21" s="99"/>
      <c r="MM21" s="99"/>
      <c r="MN21" s="99"/>
      <c r="MO21" s="99"/>
      <c r="MP21" s="99"/>
      <c r="MQ21" s="99"/>
      <c r="MR21" s="99"/>
      <c r="MS21" s="99"/>
      <c r="MT21" s="99"/>
      <c r="MU21" s="99"/>
      <c r="MV21" s="99"/>
      <c r="MW21" s="99"/>
      <c r="MX21" s="99"/>
      <c r="MY21" s="99"/>
      <c r="MZ21" s="99"/>
      <c r="NA21" s="99"/>
      <c r="NB21" s="99"/>
      <c r="NC21" s="99"/>
      <c r="ND21" s="99"/>
      <c r="NE21" s="99"/>
      <c r="NF21" s="99"/>
      <c r="NG21" s="99"/>
      <c r="NH21" s="99"/>
      <c r="NI21" s="99"/>
      <c r="NJ21" s="99"/>
      <c r="NK21" s="99"/>
      <c r="NL21" s="99"/>
      <c r="NM21" s="99"/>
      <c r="NN21" s="99"/>
      <c r="NO21" s="99"/>
      <c r="NP21" s="99"/>
      <c r="NQ21" s="99"/>
      <c r="NR21" s="99"/>
      <c r="NS21" s="99"/>
      <c r="NT21" s="99"/>
      <c r="NU21" s="99"/>
      <c r="NV21" s="99"/>
      <c r="NW21" s="99"/>
      <c r="NX21" s="99"/>
      <c r="NY21" s="99"/>
      <c r="NZ21" s="99"/>
      <c r="OA21" s="99"/>
      <c r="OB21" s="99"/>
      <c r="OC21" s="99"/>
      <c r="OD21" s="99"/>
      <c r="OE21" s="99"/>
      <c r="OF21" s="99"/>
      <c r="OG21" s="99"/>
      <c r="OH21" s="99"/>
      <c r="OI21" s="99"/>
      <c r="OJ21" s="99"/>
      <c r="OK21" s="99"/>
      <c r="OL21" s="99"/>
      <c r="OM21" s="99"/>
      <c r="ON21" s="99"/>
      <c r="OO21" s="99"/>
      <c r="OP21" s="99"/>
      <c r="OQ21" s="99"/>
      <c r="OR21" s="99"/>
      <c r="OS21" s="99"/>
      <c r="OT21" s="99"/>
      <c r="OU21" s="99"/>
      <c r="OV21" s="99"/>
      <c r="OW21" s="99"/>
      <c r="OX21" s="99"/>
      <c r="OY21" s="99"/>
      <c r="OZ21" s="99"/>
      <c r="PA21" s="99"/>
      <c r="PB21" s="99"/>
      <c r="PC21" s="99"/>
      <c r="PD21" s="99"/>
      <c r="PE21" s="99"/>
      <c r="PF21" s="99"/>
      <c r="PG21" s="99"/>
      <c r="PH21" s="99"/>
      <c r="PI21" s="99"/>
      <c r="PJ21" s="99"/>
      <c r="PK21" s="99"/>
      <c r="PL21" s="99"/>
      <c r="PM21" s="99"/>
      <c r="PN21" s="99"/>
      <c r="PO21" s="99"/>
      <c r="PP21" s="99"/>
      <c r="PQ21" s="99"/>
      <c r="PR21" s="99"/>
      <c r="PS21" s="99"/>
      <c r="PT21" s="99"/>
      <c r="PU21" s="99"/>
      <c r="PV21" s="99"/>
      <c r="PW21" s="99"/>
      <c r="PX21" s="99"/>
      <c r="PY21" s="99"/>
      <c r="PZ21" s="99"/>
      <c r="QA21" s="99"/>
      <c r="QB21" s="99"/>
      <c r="QC21" s="99"/>
      <c r="QD21" s="99"/>
      <c r="QE21" s="99"/>
      <c r="QF21" s="99"/>
      <c r="QG21" s="99"/>
      <c r="QH21" s="99"/>
      <c r="QI21" s="99"/>
      <c r="QJ21" s="99"/>
      <c r="QK21" s="99"/>
      <c r="QL21" s="99"/>
      <c r="QM21" s="99"/>
      <c r="QN21" s="99"/>
      <c r="QO21" s="99"/>
      <c r="QP21" s="99"/>
      <c r="QQ21" s="99"/>
      <c r="QR21" s="99"/>
      <c r="QS21" s="99"/>
      <c r="QT21" s="99"/>
      <c r="QU21" s="99"/>
      <c r="QV21" s="99"/>
      <c r="QW21" s="99"/>
      <c r="QX21" s="99"/>
      <c r="QY21" s="99"/>
      <c r="QZ21" s="99"/>
      <c r="RA21" s="99"/>
      <c r="RB21" s="99"/>
      <c r="RC21" s="99"/>
      <c r="RD21" s="99"/>
      <c r="RE21" s="99"/>
      <c r="RF21" s="99"/>
      <c r="RG21" s="99"/>
      <c r="RH21" s="99"/>
      <c r="RI21" s="99"/>
      <c r="RJ21" s="99"/>
      <c r="RK21" s="99"/>
      <c r="RL21" s="99"/>
      <c r="RM21" s="99"/>
      <c r="RN21" s="99"/>
      <c r="RO21" s="99"/>
      <c r="RP21" s="99"/>
      <c r="RQ21" s="99"/>
      <c r="RR21" s="99"/>
      <c r="RS21" s="99"/>
      <c r="RT21" s="99"/>
      <c r="RU21" s="99"/>
      <c r="RV21" s="99"/>
      <c r="RW21" s="99"/>
      <c r="RX21" s="99"/>
      <c r="RY21" s="99"/>
      <c r="RZ21" s="99"/>
      <c r="SA21" s="99"/>
      <c r="SB21" s="99"/>
      <c r="SC21" s="99"/>
      <c r="SD21" s="99"/>
      <c r="SE21" s="99"/>
      <c r="SF21" s="99"/>
      <c r="SG21" s="99"/>
      <c r="SH21" s="99"/>
      <c r="SI21" s="99"/>
      <c r="SJ21" s="99"/>
      <c r="SK21" s="99"/>
      <c r="SL21" s="99"/>
      <c r="SM21" s="99"/>
      <c r="SN21" s="99"/>
      <c r="SO21" s="99"/>
      <c r="SP21" s="99"/>
      <c r="SQ21" s="99"/>
      <c r="SR21" s="99"/>
      <c r="SS21" s="99"/>
      <c r="ST21" s="99"/>
      <c r="SU21" s="99"/>
      <c r="SV21" s="99"/>
      <c r="SW21" s="99"/>
      <c r="SX21" s="99"/>
      <c r="SY21" s="99"/>
      <c r="SZ21" s="99"/>
      <c r="TA21" s="99"/>
      <c r="TB21" s="99"/>
      <c r="TC21" s="99"/>
      <c r="TD21" s="99"/>
      <c r="TE21" s="99"/>
      <c r="TF21" s="99"/>
      <c r="TG21" s="99"/>
      <c r="TH21" s="99"/>
      <c r="TI21" s="99"/>
      <c r="TJ21" s="99"/>
      <c r="TK21" s="99"/>
      <c r="TL21" s="99"/>
      <c r="TM21" s="99"/>
      <c r="TN21" s="99"/>
      <c r="TO21" s="99"/>
      <c r="TP21" s="99"/>
      <c r="TQ21" s="99"/>
      <c r="TR21" s="99"/>
      <c r="TS21" s="99"/>
      <c r="TT21" s="99"/>
      <c r="TU21" s="99"/>
      <c r="TV21" s="99"/>
      <c r="TW21" s="99"/>
      <c r="TX21" s="99"/>
      <c r="TY21" s="99"/>
      <c r="TZ21" s="99"/>
      <c r="UA21" s="99"/>
      <c r="UB21" s="99"/>
      <c r="UC21" s="99"/>
      <c r="UD21" s="99"/>
      <c r="UE21" s="99"/>
      <c r="UF21" s="99"/>
      <c r="UG21" s="99"/>
      <c r="UH21" s="99"/>
      <c r="UI21" s="99"/>
      <c r="UJ21" s="99"/>
      <c r="UK21" s="99"/>
      <c r="UL21" s="99"/>
      <c r="UM21" s="99"/>
      <c r="UN21" s="99"/>
      <c r="UO21" s="99"/>
      <c r="UP21" s="99"/>
      <c r="UQ21" s="99"/>
      <c r="UR21" s="99"/>
      <c r="US21" s="99"/>
      <c r="UT21" s="99"/>
      <c r="UU21" s="99"/>
      <c r="UV21" s="99"/>
      <c r="UW21" s="99"/>
      <c r="UX21" s="99"/>
      <c r="UY21" s="99"/>
      <c r="UZ21" s="99"/>
      <c r="VA21" s="99"/>
      <c r="VB21" s="99"/>
      <c r="VC21" s="99"/>
      <c r="VD21" s="99"/>
      <c r="VE21" s="99"/>
      <c r="VF21" s="99"/>
      <c r="VG21" s="99"/>
      <c r="VH21" s="99"/>
      <c r="VI21" s="99"/>
      <c r="VJ21" s="99"/>
      <c r="VK21" s="99"/>
      <c r="VL21" s="99"/>
      <c r="VM21" s="99"/>
      <c r="VN21" s="99"/>
      <c r="VO21" s="99"/>
      <c r="VP21" s="99"/>
      <c r="VQ21" s="99"/>
      <c r="VR21" s="99"/>
      <c r="VS21" s="99"/>
      <c r="VT21" s="99"/>
      <c r="VU21" s="99"/>
      <c r="VV21" s="99"/>
      <c r="VW21" s="99"/>
      <c r="VX21" s="99"/>
      <c r="VY21" s="99"/>
      <c r="VZ21" s="99"/>
      <c r="WA21" s="99"/>
      <c r="WB21" s="99"/>
      <c r="WC21" s="99"/>
      <c r="WD21" s="99"/>
      <c r="WE21" s="99"/>
      <c r="WF21" s="99"/>
      <c r="WG21" s="99"/>
      <c r="WH21" s="99"/>
      <c r="WI21" s="99"/>
      <c r="WJ21" s="99"/>
      <c r="WK21" s="99"/>
      <c r="WL21" s="99"/>
      <c r="WM21" s="99"/>
      <c r="WN21" s="99"/>
      <c r="WO21" s="99"/>
      <c r="WP21" s="99"/>
      <c r="WQ21" s="99"/>
      <c r="WR21" s="99"/>
      <c r="WS21" s="99"/>
      <c r="WT21" s="99"/>
      <c r="WU21" s="99"/>
      <c r="WV21" s="99"/>
      <c r="WW21" s="99"/>
      <c r="WX21" s="99"/>
      <c r="WY21" s="99"/>
      <c r="WZ21" s="99"/>
      <c r="XA21" s="99"/>
      <c r="XB21" s="99"/>
      <c r="XC21" s="99"/>
      <c r="XD21" s="99"/>
      <c r="XE21" s="99"/>
      <c r="XF21" s="99"/>
      <c r="XG21" s="99"/>
      <c r="XH21" s="99"/>
      <c r="XI21" s="99"/>
      <c r="XJ21" s="99"/>
      <c r="XK21" s="99"/>
      <c r="XL21" s="99"/>
      <c r="XM21" s="99"/>
      <c r="XN21" s="99"/>
      <c r="XO21" s="99"/>
      <c r="XP21" s="99"/>
      <c r="XQ21" s="99"/>
      <c r="XR21" s="99"/>
      <c r="XS21" s="99"/>
      <c r="XT21" s="99"/>
      <c r="XU21" s="99"/>
      <c r="XV21" s="99"/>
      <c r="XW21" s="99"/>
      <c r="XX21" s="99"/>
      <c r="XY21" s="99"/>
      <c r="XZ21" s="99"/>
      <c r="YA21" s="99"/>
      <c r="YB21" s="99"/>
      <c r="YC21" s="99"/>
      <c r="YD21" s="99"/>
      <c r="YE21" s="99"/>
      <c r="YF21" s="99"/>
      <c r="YG21" s="99"/>
      <c r="YH21" s="99"/>
      <c r="YI21" s="99"/>
      <c r="YJ21" s="99"/>
      <c r="YK21" s="99"/>
      <c r="YL21" s="99"/>
      <c r="YM21" s="99"/>
      <c r="YN21" s="99"/>
      <c r="YO21" s="99"/>
      <c r="YP21" s="99"/>
      <c r="YQ21" s="99"/>
      <c r="YR21" s="99"/>
      <c r="YS21" s="99"/>
      <c r="YT21" s="99"/>
      <c r="YU21" s="99"/>
      <c r="YV21" s="99"/>
      <c r="YW21" s="99"/>
      <c r="YX21" s="99"/>
      <c r="YY21" s="99"/>
      <c r="YZ21" s="99"/>
      <c r="ZA21" s="99"/>
      <c r="ZB21" s="99"/>
      <c r="ZC21" s="99"/>
      <c r="ZD21" s="99"/>
      <c r="ZE21" s="99"/>
      <c r="ZF21" s="99"/>
      <c r="ZG21" s="99"/>
      <c r="ZH21" s="99"/>
      <c r="ZI21" s="99"/>
      <c r="ZJ21" s="99"/>
      <c r="ZK21" s="99"/>
      <c r="ZL21" s="99"/>
      <c r="ZM21" s="99"/>
      <c r="ZN21" s="99"/>
      <c r="ZO21" s="99"/>
      <c r="ZP21" s="99"/>
      <c r="ZQ21" s="99"/>
      <c r="ZR21" s="99"/>
      <c r="ZS21" s="99"/>
      <c r="ZT21" s="99"/>
      <c r="ZU21" s="99"/>
      <c r="ZV21" s="99"/>
      <c r="ZW21" s="99"/>
      <c r="ZX21" s="99"/>
      <c r="ZY21" s="99"/>
      <c r="ZZ21" s="99"/>
      <c r="AAA21" s="99"/>
      <c r="AAB21" s="99"/>
      <c r="AAC21" s="99"/>
      <c r="AAD21" s="99"/>
      <c r="AAE21" s="99"/>
      <c r="AAF21" s="99"/>
      <c r="AAG21" s="99"/>
      <c r="AAH21" s="99"/>
      <c r="AAI21" s="99"/>
      <c r="AAJ21" s="99"/>
      <c r="AAK21" s="99"/>
      <c r="AAL21" s="99"/>
      <c r="AAM21" s="99"/>
      <c r="AAN21" s="99"/>
      <c r="AAO21" s="99"/>
      <c r="AAP21" s="99"/>
      <c r="AAQ21" s="99"/>
      <c r="AAR21" s="99"/>
      <c r="AAS21" s="99"/>
      <c r="AAT21" s="99"/>
      <c r="AAU21" s="99"/>
      <c r="AAV21" s="99"/>
      <c r="AAW21" s="99"/>
      <c r="AAX21" s="99"/>
      <c r="AAY21" s="99"/>
      <c r="AAZ21" s="99"/>
      <c r="ABA21" s="99"/>
      <c r="ABB21" s="99"/>
      <c r="ABC21" s="99"/>
      <c r="ABD21" s="99"/>
      <c r="ABE21" s="99"/>
      <c r="ABF21" s="99"/>
      <c r="ABG21" s="99"/>
      <c r="ABH21" s="99"/>
      <c r="ABI21" s="99"/>
      <c r="ABJ21" s="99"/>
      <c r="ABK21" s="99"/>
      <c r="ABL21" s="99"/>
      <c r="ABM21" s="99"/>
      <c r="ABN21" s="99"/>
      <c r="ABO21" s="99"/>
      <c r="ABP21" s="99"/>
      <c r="ABQ21" s="99"/>
      <c r="ABR21" s="99"/>
      <c r="ABS21" s="99"/>
      <c r="ABT21" s="99"/>
      <c r="ABU21" s="99"/>
      <c r="ABV21" s="99"/>
      <c r="ABW21" s="99"/>
      <c r="ABX21" s="99"/>
      <c r="ABY21" s="99"/>
      <c r="ABZ21" s="99"/>
      <c r="ACA21" s="99"/>
      <c r="ACB21" s="99"/>
      <c r="ACC21" s="99"/>
      <c r="ACD21" s="99"/>
      <c r="ACE21" s="99"/>
      <c r="ACF21" s="99"/>
      <c r="ACG21" s="99"/>
      <c r="ACH21" s="99"/>
      <c r="ACI21" s="99"/>
      <c r="ACJ21" s="99"/>
      <c r="ACK21" s="99"/>
      <c r="ACL21" s="99"/>
      <c r="ACM21" s="99"/>
      <c r="ACN21" s="99"/>
      <c r="ACO21" s="99"/>
      <c r="ACP21" s="99"/>
      <c r="ACQ21" s="99"/>
      <c r="ACR21" s="99"/>
      <c r="ACS21" s="99"/>
      <c r="ACT21" s="99"/>
      <c r="ACU21" s="99"/>
      <c r="ACV21" s="99"/>
      <c r="ACW21" s="99"/>
      <c r="ACX21" s="99"/>
      <c r="ACY21" s="99"/>
      <c r="ACZ21" s="99"/>
      <c r="ADA21" s="99"/>
      <c r="ADB21" s="99"/>
      <c r="ADC21" s="99"/>
      <c r="ADD21" s="99"/>
      <c r="ADE21" s="99"/>
      <c r="ADF21" s="99"/>
      <c r="ADG21" s="99"/>
      <c r="ADH21" s="99"/>
      <c r="ADI21" s="99"/>
      <c r="ADJ21" s="99"/>
      <c r="ADK21" s="99"/>
      <c r="ADL21" s="99"/>
      <c r="ADM21" s="99"/>
      <c r="ADN21" s="99"/>
      <c r="ADO21" s="99"/>
      <c r="ADP21" s="99"/>
      <c r="ADQ21" s="99"/>
      <c r="ADR21" s="99"/>
      <c r="ADS21" s="99"/>
      <c r="ADT21" s="99"/>
      <c r="ADU21" s="99"/>
      <c r="ADV21" s="99"/>
      <c r="ADW21" s="99"/>
      <c r="ADX21" s="99"/>
      <c r="ADY21" s="99"/>
      <c r="ADZ21" s="99"/>
      <c r="AEA21" s="99"/>
      <c r="AEB21" s="99"/>
      <c r="AEC21" s="99"/>
      <c r="AED21" s="99"/>
      <c r="AEE21" s="99"/>
      <c r="AEF21" s="99"/>
      <c r="AEG21" s="99"/>
      <c r="AEH21" s="99"/>
      <c r="AEI21" s="99"/>
      <c r="AEJ21" s="99"/>
      <c r="AEK21" s="99"/>
      <c r="AEL21" s="99"/>
      <c r="AEM21" s="99"/>
      <c r="AEN21" s="99"/>
      <c r="AEO21" s="99"/>
      <c r="AEP21" s="99"/>
      <c r="AEQ21" s="99"/>
      <c r="AER21" s="99"/>
      <c r="AES21" s="99"/>
      <c r="AET21" s="99"/>
      <c r="AEU21" s="99"/>
      <c r="AEV21" s="99"/>
      <c r="AEW21" s="99"/>
      <c r="AEX21" s="99"/>
      <c r="AEY21" s="99"/>
      <c r="AEZ21" s="99"/>
      <c r="AFA21" s="99"/>
      <c r="AFB21" s="99"/>
      <c r="AFC21" s="99"/>
      <c r="AFD21" s="99"/>
      <c r="AFE21" s="99"/>
      <c r="AFF21" s="99"/>
      <c r="AFG21" s="99"/>
      <c r="AFH21" s="99"/>
      <c r="AFI21" s="99"/>
      <c r="AFJ21" s="99"/>
      <c r="AFK21" s="99"/>
      <c r="AFL21" s="99"/>
      <c r="AFM21" s="99"/>
      <c r="AFN21" s="99"/>
      <c r="AFO21" s="99"/>
      <c r="AFP21" s="99"/>
      <c r="AFQ21" s="99"/>
      <c r="AFR21" s="99"/>
      <c r="AFS21" s="99"/>
      <c r="AFT21" s="99"/>
      <c r="AFU21" s="99"/>
      <c r="AFV21" s="99"/>
      <c r="AFW21" s="99"/>
      <c r="AFX21" s="99"/>
      <c r="AFY21" s="99"/>
      <c r="AFZ21" s="99"/>
      <c r="AGA21" s="99"/>
      <c r="AGB21" s="99"/>
      <c r="AGC21" s="99"/>
      <c r="AGD21" s="99"/>
      <c r="AGE21" s="99"/>
      <c r="AGF21" s="99"/>
      <c r="AGG21" s="99"/>
      <c r="AGH21" s="99"/>
      <c r="AGI21" s="99"/>
      <c r="AGJ21" s="99"/>
      <c r="AGK21" s="99"/>
      <c r="AGL21" s="99"/>
      <c r="AGM21" s="99"/>
      <c r="AGN21" s="99"/>
      <c r="AGO21" s="99"/>
      <c r="AGP21" s="99"/>
      <c r="AGQ21" s="99"/>
      <c r="AGR21" s="99"/>
      <c r="AGS21" s="99"/>
      <c r="AGT21" s="99"/>
      <c r="AGU21" s="99"/>
      <c r="AGV21" s="99"/>
      <c r="AGW21" s="99"/>
      <c r="AGX21" s="99"/>
      <c r="AGY21" s="99"/>
      <c r="AGZ21" s="99"/>
      <c r="AHA21" s="99"/>
      <c r="AHB21" s="99"/>
      <c r="AHC21" s="99"/>
      <c r="AHD21" s="99"/>
      <c r="AHE21" s="99"/>
      <c r="AHF21" s="99"/>
      <c r="AHG21" s="99"/>
      <c r="AHH21" s="99"/>
      <c r="AHI21" s="99"/>
      <c r="AHJ21" s="99"/>
      <c r="AHK21" s="99"/>
      <c r="AHL21" s="99"/>
      <c r="AHM21" s="99"/>
      <c r="AHN21" s="99"/>
      <c r="AHO21" s="99"/>
      <c r="AHP21" s="99"/>
      <c r="AHQ21" s="99"/>
      <c r="AHR21" s="99"/>
      <c r="AHS21" s="99"/>
      <c r="AHT21" s="99"/>
      <c r="AHU21" s="99"/>
      <c r="AHV21" s="99"/>
      <c r="AHW21" s="99"/>
      <c r="AHX21" s="99"/>
      <c r="AHY21" s="99"/>
      <c r="AHZ21" s="99"/>
      <c r="AIA21" s="99"/>
      <c r="AIB21" s="99"/>
      <c r="AIC21" s="99"/>
      <c r="AID21" s="99"/>
      <c r="AIE21" s="99"/>
      <c r="AIF21" s="99"/>
      <c r="AIG21" s="99"/>
      <c r="AIH21" s="99"/>
      <c r="AII21" s="99"/>
      <c r="AIJ21" s="99"/>
      <c r="AIK21" s="99"/>
      <c r="AIL21" s="99"/>
      <c r="AIM21" s="99"/>
      <c r="AIN21" s="99"/>
      <c r="AIO21" s="99"/>
      <c r="AIP21" s="99"/>
      <c r="AIQ21" s="99"/>
      <c r="AIR21" s="99"/>
      <c r="AIS21" s="99"/>
      <c r="AIT21" s="99"/>
      <c r="AIU21" s="99"/>
      <c r="AIV21" s="99"/>
      <c r="AIW21" s="99"/>
      <c r="AIX21" s="99"/>
      <c r="AIY21" s="99"/>
      <c r="AIZ21" s="99"/>
      <c r="AJA21" s="99"/>
      <c r="AJB21" s="99"/>
      <c r="AJC21" s="99"/>
      <c r="AJD21" s="99"/>
      <c r="AJE21" s="99"/>
      <c r="AJF21" s="99"/>
      <c r="AJG21" s="99"/>
      <c r="AJH21" s="99"/>
      <c r="AJI21" s="99"/>
      <c r="AJJ21" s="99"/>
      <c r="AJK21" s="99"/>
      <c r="AJL21" s="99"/>
      <c r="AJM21" s="99"/>
      <c r="AJN21" s="99"/>
      <c r="AJO21" s="99"/>
      <c r="AJP21" s="99"/>
      <c r="AJQ21" s="99"/>
      <c r="AJR21" s="99"/>
      <c r="AJS21" s="99"/>
      <c r="AJT21" s="99"/>
      <c r="AJU21" s="99"/>
      <c r="AJV21" s="99"/>
      <c r="AJW21" s="99"/>
      <c r="AJX21" s="99"/>
      <c r="AJY21" s="99"/>
      <c r="AJZ21" s="99"/>
      <c r="AKA21" s="99"/>
      <c r="AKB21" s="99"/>
      <c r="AKC21" s="99"/>
      <c r="AKD21" s="99"/>
      <c r="AKE21" s="99"/>
      <c r="AKF21" s="99"/>
      <c r="AKG21" s="99"/>
      <c r="AKH21" s="99"/>
      <c r="AKI21" s="99"/>
      <c r="AKJ21" s="99"/>
      <c r="AKK21" s="99"/>
      <c r="AKL21" s="99"/>
      <c r="AKM21" s="99"/>
      <c r="AKN21" s="99"/>
      <c r="AKO21" s="99"/>
      <c r="AKP21" s="99"/>
      <c r="AKQ21" s="99"/>
      <c r="AKR21" s="99"/>
      <c r="AKS21" s="99"/>
      <c r="AKT21" s="99"/>
      <c r="AKU21" s="99"/>
      <c r="AKV21" s="99"/>
      <c r="AKW21" s="99"/>
      <c r="AKX21" s="99"/>
      <c r="AKY21" s="99"/>
      <c r="AKZ21" s="99"/>
      <c r="ALA21" s="99"/>
      <c r="ALB21" s="99"/>
      <c r="ALC21" s="99"/>
      <c r="ALD21" s="99"/>
      <c r="ALE21" s="99"/>
      <c r="ALF21" s="99"/>
      <c r="ALG21" s="99"/>
      <c r="ALH21" s="99"/>
      <c r="ALI21" s="99"/>
      <c r="ALJ21" s="99"/>
      <c r="ALK21" s="99"/>
      <c r="ALL21" s="99"/>
      <c r="ALM21" s="99"/>
      <c r="ALN21" s="99"/>
      <c r="ALO21" s="99"/>
      <c r="ALP21" s="99"/>
      <c r="ALQ21" s="99"/>
      <c r="ALR21" s="99"/>
      <c r="ALS21" s="99"/>
      <c r="ALT21" s="99"/>
      <c r="ALU21" s="99"/>
      <c r="ALV21" s="99"/>
      <c r="ALW21" s="99"/>
      <c r="ALX21" s="99"/>
      <c r="ALY21" s="99"/>
      <c r="ALZ21" s="99"/>
      <c r="AMA21" s="99"/>
      <c r="AMB21" s="99"/>
      <c r="AMC21" s="99"/>
      <c r="AMD21" s="99"/>
      <c r="AME21" s="99"/>
      <c r="AMF21" s="99"/>
      <c r="AMG21" s="99"/>
      <c r="AMH21" s="99"/>
      <c r="AMI21" s="99"/>
      <c r="AMJ21" s="99"/>
    </row>
    <row r="22" spans="1:1024" ht="30" customHeight="1">
      <c r="A22" s="98"/>
      <c r="B22" s="672"/>
      <c r="C22" s="672"/>
      <c r="D22" s="672"/>
      <c r="E22" s="672"/>
      <c r="F22" s="672"/>
      <c r="G22" s="125"/>
      <c r="H22" s="121"/>
      <c r="I22" s="129" t="s">
        <v>33</v>
      </c>
      <c r="J22" s="679" t="s">
        <v>34</v>
      </c>
      <c r="K22" s="679"/>
      <c r="L22" s="679"/>
      <c r="M22" s="679"/>
      <c r="N22" s="679"/>
      <c r="O22" s="679"/>
      <c r="P22" s="679"/>
      <c r="Q22" s="679"/>
      <c r="R22" s="679"/>
      <c r="S22" s="679"/>
      <c r="T22" s="679"/>
      <c r="U22" s="679"/>
      <c r="V22" s="674"/>
      <c r="W22" s="674"/>
      <c r="X22" s="131" t="s">
        <v>28</v>
      </c>
      <c r="Y22" s="136"/>
      <c r="Z22" s="132"/>
      <c r="AA22" s="106" t="s">
        <v>88</v>
      </c>
      <c r="AB22" s="137" t="s">
        <v>96</v>
      </c>
      <c r="AC22" s="106" t="s">
        <v>88</v>
      </c>
      <c r="AD22" s="128"/>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row>
    <row r="23" spans="1:1024" ht="6" customHeight="1">
      <c r="A23" s="98"/>
      <c r="B23" s="672"/>
      <c r="C23" s="672"/>
      <c r="D23" s="672"/>
      <c r="E23" s="672"/>
      <c r="F23" s="672"/>
      <c r="G23" s="139"/>
      <c r="H23" s="140"/>
      <c r="I23" s="140"/>
      <c r="J23" s="140"/>
      <c r="K23" s="140"/>
      <c r="L23" s="140"/>
      <c r="M23" s="140"/>
      <c r="N23" s="140"/>
      <c r="O23" s="140"/>
      <c r="P23" s="140"/>
      <c r="Q23" s="140"/>
      <c r="R23" s="140"/>
      <c r="S23" s="140"/>
      <c r="T23" s="141"/>
      <c r="U23" s="141"/>
      <c r="V23" s="140"/>
      <c r="W23" s="140"/>
      <c r="X23" s="140"/>
      <c r="Y23" s="140"/>
      <c r="Z23" s="139"/>
      <c r="AA23" s="140"/>
      <c r="AB23" s="140"/>
      <c r="AC23" s="142"/>
      <c r="AD23" s="143"/>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c r="IW23" s="99"/>
      <c r="IX23" s="99"/>
      <c r="IY23" s="99"/>
      <c r="IZ23" s="99"/>
      <c r="JA23" s="99"/>
      <c r="JB23" s="99"/>
      <c r="JC23" s="99"/>
      <c r="JD23" s="99"/>
      <c r="JE23" s="99"/>
      <c r="JF23" s="99"/>
      <c r="JG23" s="99"/>
      <c r="JH23" s="99"/>
      <c r="JI23" s="99"/>
      <c r="JJ23" s="99"/>
      <c r="JK23" s="99"/>
      <c r="JL23" s="99"/>
      <c r="JM23" s="99"/>
      <c r="JN23" s="99"/>
      <c r="JO23" s="99"/>
      <c r="JP23" s="99"/>
      <c r="JQ23" s="99"/>
      <c r="JR23" s="99"/>
      <c r="JS23" s="99"/>
      <c r="JT23" s="99"/>
      <c r="JU23" s="99"/>
      <c r="JV23" s="99"/>
      <c r="JW23" s="99"/>
      <c r="JX23" s="99"/>
      <c r="JY23" s="99"/>
      <c r="JZ23" s="99"/>
      <c r="KA23" s="99"/>
      <c r="KB23" s="99"/>
      <c r="KC23" s="99"/>
      <c r="KD23" s="99"/>
      <c r="KE23" s="99"/>
      <c r="KF23" s="99"/>
      <c r="KG23" s="99"/>
      <c r="KH23" s="99"/>
      <c r="KI23" s="99"/>
      <c r="KJ23" s="99"/>
      <c r="KK23" s="99"/>
      <c r="KL23" s="99"/>
      <c r="KM23" s="99"/>
      <c r="KN23" s="99"/>
      <c r="KO23" s="99"/>
      <c r="KP23" s="99"/>
      <c r="KQ23" s="99"/>
      <c r="KR23" s="99"/>
      <c r="KS23" s="99"/>
      <c r="KT23" s="99"/>
      <c r="KU23" s="99"/>
      <c r="KV23" s="99"/>
      <c r="KW23" s="99"/>
      <c r="KX23" s="99"/>
      <c r="KY23" s="99"/>
      <c r="KZ23" s="99"/>
      <c r="LA23" s="99"/>
      <c r="LB23" s="99"/>
      <c r="LC23" s="99"/>
      <c r="LD23" s="99"/>
      <c r="LE23" s="99"/>
      <c r="LF23" s="99"/>
      <c r="LG23" s="99"/>
      <c r="LH23" s="99"/>
      <c r="LI23" s="99"/>
      <c r="LJ23" s="99"/>
      <c r="LK23" s="99"/>
      <c r="LL23" s="99"/>
      <c r="LM23" s="99"/>
      <c r="LN23" s="99"/>
      <c r="LO23" s="99"/>
      <c r="LP23" s="99"/>
      <c r="LQ23" s="99"/>
      <c r="LR23" s="99"/>
      <c r="LS23" s="99"/>
      <c r="LT23" s="99"/>
      <c r="LU23" s="99"/>
      <c r="LV23" s="99"/>
      <c r="LW23" s="99"/>
      <c r="LX23" s="99"/>
      <c r="LY23" s="99"/>
      <c r="LZ23" s="99"/>
      <c r="MA23" s="99"/>
      <c r="MB23" s="99"/>
      <c r="MC23" s="99"/>
      <c r="MD23" s="99"/>
      <c r="ME23" s="99"/>
      <c r="MF23" s="99"/>
      <c r="MG23" s="99"/>
      <c r="MH23" s="99"/>
      <c r="MI23" s="99"/>
      <c r="MJ23" s="99"/>
      <c r="MK23" s="99"/>
      <c r="ML23" s="99"/>
      <c r="MM23" s="99"/>
      <c r="MN23" s="99"/>
      <c r="MO23" s="99"/>
      <c r="MP23" s="99"/>
      <c r="MQ23" s="99"/>
      <c r="MR23" s="99"/>
      <c r="MS23" s="99"/>
      <c r="MT23" s="99"/>
      <c r="MU23" s="99"/>
      <c r="MV23" s="99"/>
      <c r="MW23" s="99"/>
      <c r="MX23" s="99"/>
      <c r="MY23" s="99"/>
      <c r="MZ23" s="99"/>
      <c r="NA23" s="99"/>
      <c r="NB23" s="99"/>
      <c r="NC23" s="99"/>
      <c r="ND23" s="99"/>
      <c r="NE23" s="99"/>
      <c r="NF23" s="99"/>
      <c r="NG23" s="99"/>
      <c r="NH23" s="99"/>
      <c r="NI23" s="99"/>
      <c r="NJ23" s="99"/>
      <c r="NK23" s="99"/>
      <c r="NL23" s="99"/>
      <c r="NM23" s="99"/>
      <c r="NN23" s="99"/>
      <c r="NO23" s="99"/>
      <c r="NP23" s="99"/>
      <c r="NQ23" s="99"/>
      <c r="NR23" s="99"/>
      <c r="NS23" s="99"/>
      <c r="NT23" s="99"/>
      <c r="NU23" s="99"/>
      <c r="NV23" s="99"/>
      <c r="NW23" s="99"/>
      <c r="NX23" s="99"/>
      <c r="NY23" s="99"/>
      <c r="NZ23" s="99"/>
      <c r="OA23" s="99"/>
      <c r="OB23" s="99"/>
      <c r="OC23" s="99"/>
      <c r="OD23" s="99"/>
      <c r="OE23" s="99"/>
      <c r="OF23" s="99"/>
      <c r="OG23" s="99"/>
      <c r="OH23" s="99"/>
      <c r="OI23" s="99"/>
      <c r="OJ23" s="99"/>
      <c r="OK23" s="99"/>
      <c r="OL23" s="99"/>
      <c r="OM23" s="99"/>
      <c r="ON23" s="99"/>
      <c r="OO23" s="99"/>
      <c r="OP23" s="99"/>
      <c r="OQ23" s="99"/>
      <c r="OR23" s="99"/>
      <c r="OS23" s="99"/>
      <c r="OT23" s="99"/>
      <c r="OU23" s="99"/>
      <c r="OV23" s="99"/>
      <c r="OW23" s="99"/>
      <c r="OX23" s="99"/>
      <c r="OY23" s="99"/>
      <c r="OZ23" s="99"/>
      <c r="PA23" s="99"/>
      <c r="PB23" s="99"/>
      <c r="PC23" s="99"/>
      <c r="PD23" s="99"/>
      <c r="PE23" s="99"/>
      <c r="PF23" s="99"/>
      <c r="PG23" s="99"/>
      <c r="PH23" s="99"/>
      <c r="PI23" s="99"/>
      <c r="PJ23" s="99"/>
      <c r="PK23" s="99"/>
      <c r="PL23" s="99"/>
      <c r="PM23" s="99"/>
      <c r="PN23" s="99"/>
      <c r="PO23" s="99"/>
      <c r="PP23" s="99"/>
      <c r="PQ23" s="99"/>
      <c r="PR23" s="99"/>
      <c r="PS23" s="99"/>
      <c r="PT23" s="99"/>
      <c r="PU23" s="99"/>
      <c r="PV23" s="99"/>
      <c r="PW23" s="99"/>
      <c r="PX23" s="99"/>
      <c r="PY23" s="99"/>
      <c r="PZ23" s="99"/>
      <c r="QA23" s="99"/>
      <c r="QB23" s="99"/>
      <c r="QC23" s="99"/>
      <c r="QD23" s="99"/>
      <c r="QE23" s="99"/>
      <c r="QF23" s="99"/>
      <c r="QG23" s="99"/>
      <c r="QH23" s="99"/>
      <c r="QI23" s="99"/>
      <c r="QJ23" s="99"/>
      <c r="QK23" s="99"/>
      <c r="QL23" s="99"/>
      <c r="QM23" s="99"/>
      <c r="QN23" s="99"/>
      <c r="QO23" s="99"/>
      <c r="QP23" s="99"/>
      <c r="QQ23" s="99"/>
      <c r="QR23" s="99"/>
      <c r="QS23" s="99"/>
      <c r="QT23" s="99"/>
      <c r="QU23" s="99"/>
      <c r="QV23" s="99"/>
      <c r="QW23" s="99"/>
      <c r="QX23" s="99"/>
      <c r="QY23" s="99"/>
      <c r="QZ23" s="99"/>
      <c r="RA23" s="99"/>
      <c r="RB23" s="99"/>
      <c r="RC23" s="99"/>
      <c r="RD23" s="99"/>
      <c r="RE23" s="99"/>
      <c r="RF23" s="99"/>
      <c r="RG23" s="99"/>
      <c r="RH23" s="99"/>
      <c r="RI23" s="99"/>
      <c r="RJ23" s="99"/>
      <c r="RK23" s="99"/>
      <c r="RL23" s="99"/>
      <c r="RM23" s="99"/>
      <c r="RN23" s="99"/>
      <c r="RO23" s="99"/>
      <c r="RP23" s="99"/>
      <c r="RQ23" s="99"/>
      <c r="RR23" s="99"/>
      <c r="RS23" s="99"/>
      <c r="RT23" s="99"/>
      <c r="RU23" s="99"/>
      <c r="RV23" s="99"/>
      <c r="RW23" s="99"/>
      <c r="RX23" s="99"/>
      <c r="RY23" s="99"/>
      <c r="RZ23" s="99"/>
      <c r="SA23" s="99"/>
      <c r="SB23" s="99"/>
      <c r="SC23" s="99"/>
      <c r="SD23" s="99"/>
      <c r="SE23" s="99"/>
      <c r="SF23" s="99"/>
      <c r="SG23" s="99"/>
      <c r="SH23" s="99"/>
      <c r="SI23" s="99"/>
      <c r="SJ23" s="99"/>
      <c r="SK23" s="99"/>
      <c r="SL23" s="99"/>
      <c r="SM23" s="99"/>
      <c r="SN23" s="99"/>
      <c r="SO23" s="99"/>
      <c r="SP23" s="99"/>
      <c r="SQ23" s="99"/>
      <c r="SR23" s="99"/>
      <c r="SS23" s="99"/>
      <c r="ST23" s="99"/>
      <c r="SU23" s="99"/>
      <c r="SV23" s="99"/>
      <c r="SW23" s="99"/>
      <c r="SX23" s="99"/>
      <c r="SY23" s="99"/>
      <c r="SZ23" s="99"/>
      <c r="TA23" s="99"/>
      <c r="TB23" s="99"/>
      <c r="TC23" s="99"/>
      <c r="TD23" s="99"/>
      <c r="TE23" s="99"/>
      <c r="TF23" s="99"/>
      <c r="TG23" s="99"/>
      <c r="TH23" s="99"/>
      <c r="TI23" s="99"/>
      <c r="TJ23" s="99"/>
      <c r="TK23" s="99"/>
      <c r="TL23" s="99"/>
      <c r="TM23" s="99"/>
      <c r="TN23" s="99"/>
      <c r="TO23" s="99"/>
      <c r="TP23" s="99"/>
      <c r="TQ23" s="99"/>
      <c r="TR23" s="99"/>
      <c r="TS23" s="99"/>
      <c r="TT23" s="99"/>
      <c r="TU23" s="99"/>
      <c r="TV23" s="99"/>
      <c r="TW23" s="99"/>
      <c r="TX23" s="99"/>
      <c r="TY23" s="99"/>
      <c r="TZ23" s="99"/>
      <c r="UA23" s="99"/>
      <c r="UB23" s="99"/>
      <c r="UC23" s="99"/>
      <c r="UD23" s="99"/>
      <c r="UE23" s="99"/>
      <c r="UF23" s="99"/>
      <c r="UG23" s="99"/>
      <c r="UH23" s="99"/>
      <c r="UI23" s="99"/>
      <c r="UJ23" s="99"/>
      <c r="UK23" s="99"/>
      <c r="UL23" s="99"/>
      <c r="UM23" s="99"/>
      <c r="UN23" s="99"/>
      <c r="UO23" s="99"/>
      <c r="UP23" s="99"/>
      <c r="UQ23" s="99"/>
      <c r="UR23" s="99"/>
      <c r="US23" s="99"/>
      <c r="UT23" s="99"/>
      <c r="UU23" s="99"/>
      <c r="UV23" s="99"/>
      <c r="UW23" s="99"/>
      <c r="UX23" s="99"/>
      <c r="UY23" s="99"/>
      <c r="UZ23" s="99"/>
      <c r="VA23" s="99"/>
      <c r="VB23" s="99"/>
      <c r="VC23" s="99"/>
      <c r="VD23" s="99"/>
      <c r="VE23" s="99"/>
      <c r="VF23" s="99"/>
      <c r="VG23" s="99"/>
      <c r="VH23" s="99"/>
      <c r="VI23" s="99"/>
      <c r="VJ23" s="99"/>
      <c r="VK23" s="99"/>
      <c r="VL23" s="99"/>
      <c r="VM23" s="99"/>
      <c r="VN23" s="99"/>
      <c r="VO23" s="99"/>
      <c r="VP23" s="99"/>
      <c r="VQ23" s="99"/>
      <c r="VR23" s="99"/>
      <c r="VS23" s="99"/>
      <c r="VT23" s="99"/>
      <c r="VU23" s="99"/>
      <c r="VV23" s="99"/>
      <c r="VW23" s="99"/>
      <c r="VX23" s="99"/>
      <c r="VY23" s="99"/>
      <c r="VZ23" s="99"/>
      <c r="WA23" s="99"/>
      <c r="WB23" s="99"/>
      <c r="WC23" s="99"/>
      <c r="WD23" s="99"/>
      <c r="WE23" s="99"/>
      <c r="WF23" s="99"/>
      <c r="WG23" s="99"/>
      <c r="WH23" s="99"/>
      <c r="WI23" s="99"/>
      <c r="WJ23" s="99"/>
      <c r="WK23" s="99"/>
      <c r="WL23" s="99"/>
      <c r="WM23" s="99"/>
      <c r="WN23" s="99"/>
      <c r="WO23" s="99"/>
      <c r="WP23" s="99"/>
      <c r="WQ23" s="99"/>
      <c r="WR23" s="99"/>
      <c r="WS23" s="99"/>
      <c r="WT23" s="99"/>
      <c r="WU23" s="99"/>
      <c r="WV23" s="99"/>
      <c r="WW23" s="99"/>
      <c r="WX23" s="99"/>
      <c r="WY23" s="99"/>
      <c r="WZ23" s="99"/>
      <c r="XA23" s="99"/>
      <c r="XB23" s="99"/>
      <c r="XC23" s="99"/>
      <c r="XD23" s="99"/>
      <c r="XE23" s="99"/>
      <c r="XF23" s="99"/>
      <c r="XG23" s="99"/>
      <c r="XH23" s="99"/>
      <c r="XI23" s="99"/>
      <c r="XJ23" s="99"/>
      <c r="XK23" s="99"/>
      <c r="XL23" s="99"/>
      <c r="XM23" s="99"/>
      <c r="XN23" s="99"/>
      <c r="XO23" s="99"/>
      <c r="XP23" s="99"/>
      <c r="XQ23" s="99"/>
      <c r="XR23" s="99"/>
      <c r="XS23" s="99"/>
      <c r="XT23" s="99"/>
      <c r="XU23" s="99"/>
      <c r="XV23" s="99"/>
      <c r="XW23" s="99"/>
      <c r="XX23" s="99"/>
      <c r="XY23" s="99"/>
      <c r="XZ23" s="99"/>
      <c r="YA23" s="99"/>
      <c r="YB23" s="99"/>
      <c r="YC23" s="99"/>
      <c r="YD23" s="99"/>
      <c r="YE23" s="99"/>
      <c r="YF23" s="99"/>
      <c r="YG23" s="99"/>
      <c r="YH23" s="99"/>
      <c r="YI23" s="99"/>
      <c r="YJ23" s="99"/>
      <c r="YK23" s="99"/>
      <c r="YL23" s="99"/>
      <c r="YM23" s="99"/>
      <c r="YN23" s="99"/>
      <c r="YO23" s="99"/>
      <c r="YP23" s="99"/>
      <c r="YQ23" s="99"/>
      <c r="YR23" s="99"/>
      <c r="YS23" s="99"/>
      <c r="YT23" s="99"/>
      <c r="YU23" s="99"/>
      <c r="YV23" s="99"/>
      <c r="YW23" s="99"/>
      <c r="YX23" s="99"/>
      <c r="YY23" s="99"/>
      <c r="YZ23" s="99"/>
      <c r="ZA23" s="99"/>
      <c r="ZB23" s="99"/>
      <c r="ZC23" s="99"/>
      <c r="ZD23" s="99"/>
      <c r="ZE23" s="99"/>
      <c r="ZF23" s="99"/>
      <c r="ZG23" s="99"/>
      <c r="ZH23" s="99"/>
      <c r="ZI23" s="99"/>
      <c r="ZJ23" s="99"/>
      <c r="ZK23" s="99"/>
      <c r="ZL23" s="99"/>
      <c r="ZM23" s="99"/>
      <c r="ZN23" s="99"/>
      <c r="ZO23" s="99"/>
      <c r="ZP23" s="99"/>
      <c r="ZQ23" s="99"/>
      <c r="ZR23" s="99"/>
      <c r="ZS23" s="99"/>
      <c r="ZT23" s="99"/>
      <c r="ZU23" s="99"/>
      <c r="ZV23" s="99"/>
      <c r="ZW23" s="99"/>
      <c r="ZX23" s="99"/>
      <c r="ZY23" s="99"/>
      <c r="ZZ23" s="99"/>
      <c r="AAA23" s="99"/>
      <c r="AAB23" s="99"/>
      <c r="AAC23" s="99"/>
      <c r="AAD23" s="99"/>
      <c r="AAE23" s="99"/>
      <c r="AAF23" s="99"/>
      <c r="AAG23" s="99"/>
      <c r="AAH23" s="99"/>
      <c r="AAI23" s="99"/>
      <c r="AAJ23" s="99"/>
      <c r="AAK23" s="99"/>
      <c r="AAL23" s="99"/>
      <c r="AAM23" s="99"/>
      <c r="AAN23" s="99"/>
      <c r="AAO23" s="99"/>
      <c r="AAP23" s="99"/>
      <c r="AAQ23" s="99"/>
      <c r="AAR23" s="99"/>
      <c r="AAS23" s="99"/>
      <c r="AAT23" s="99"/>
      <c r="AAU23" s="99"/>
      <c r="AAV23" s="99"/>
      <c r="AAW23" s="99"/>
      <c r="AAX23" s="99"/>
      <c r="AAY23" s="99"/>
      <c r="AAZ23" s="99"/>
      <c r="ABA23" s="99"/>
      <c r="ABB23" s="99"/>
      <c r="ABC23" s="99"/>
      <c r="ABD23" s="99"/>
      <c r="ABE23" s="99"/>
      <c r="ABF23" s="99"/>
      <c r="ABG23" s="99"/>
      <c r="ABH23" s="99"/>
      <c r="ABI23" s="99"/>
      <c r="ABJ23" s="99"/>
      <c r="ABK23" s="99"/>
      <c r="ABL23" s="99"/>
      <c r="ABM23" s="99"/>
      <c r="ABN23" s="99"/>
      <c r="ABO23" s="99"/>
      <c r="ABP23" s="99"/>
      <c r="ABQ23" s="99"/>
      <c r="ABR23" s="99"/>
      <c r="ABS23" s="99"/>
      <c r="ABT23" s="99"/>
      <c r="ABU23" s="99"/>
      <c r="ABV23" s="99"/>
      <c r="ABW23" s="99"/>
      <c r="ABX23" s="99"/>
      <c r="ABY23" s="99"/>
      <c r="ABZ23" s="99"/>
      <c r="ACA23" s="99"/>
      <c r="ACB23" s="99"/>
      <c r="ACC23" s="99"/>
      <c r="ACD23" s="99"/>
      <c r="ACE23" s="99"/>
      <c r="ACF23" s="99"/>
      <c r="ACG23" s="99"/>
      <c r="ACH23" s="99"/>
      <c r="ACI23" s="99"/>
      <c r="ACJ23" s="99"/>
      <c r="ACK23" s="99"/>
      <c r="ACL23" s="99"/>
      <c r="ACM23" s="99"/>
      <c r="ACN23" s="99"/>
      <c r="ACO23" s="99"/>
      <c r="ACP23" s="99"/>
      <c r="ACQ23" s="99"/>
      <c r="ACR23" s="99"/>
      <c r="ACS23" s="99"/>
      <c r="ACT23" s="99"/>
      <c r="ACU23" s="99"/>
      <c r="ACV23" s="99"/>
      <c r="ACW23" s="99"/>
      <c r="ACX23" s="99"/>
      <c r="ACY23" s="99"/>
      <c r="ACZ23" s="99"/>
      <c r="ADA23" s="99"/>
      <c r="ADB23" s="99"/>
      <c r="ADC23" s="99"/>
      <c r="ADD23" s="99"/>
      <c r="ADE23" s="99"/>
      <c r="ADF23" s="99"/>
      <c r="ADG23" s="99"/>
      <c r="ADH23" s="99"/>
      <c r="ADI23" s="99"/>
      <c r="ADJ23" s="99"/>
      <c r="ADK23" s="99"/>
      <c r="ADL23" s="99"/>
      <c r="ADM23" s="99"/>
      <c r="ADN23" s="99"/>
      <c r="ADO23" s="99"/>
      <c r="ADP23" s="99"/>
      <c r="ADQ23" s="99"/>
      <c r="ADR23" s="99"/>
      <c r="ADS23" s="99"/>
      <c r="ADT23" s="99"/>
      <c r="ADU23" s="99"/>
      <c r="ADV23" s="99"/>
      <c r="ADW23" s="99"/>
      <c r="ADX23" s="99"/>
      <c r="ADY23" s="99"/>
      <c r="ADZ23" s="99"/>
      <c r="AEA23" s="99"/>
      <c r="AEB23" s="99"/>
      <c r="AEC23" s="99"/>
      <c r="AED23" s="99"/>
      <c r="AEE23" s="99"/>
      <c r="AEF23" s="99"/>
      <c r="AEG23" s="99"/>
      <c r="AEH23" s="99"/>
      <c r="AEI23" s="99"/>
      <c r="AEJ23" s="99"/>
      <c r="AEK23" s="99"/>
      <c r="AEL23" s="99"/>
      <c r="AEM23" s="99"/>
      <c r="AEN23" s="99"/>
      <c r="AEO23" s="99"/>
      <c r="AEP23" s="99"/>
      <c r="AEQ23" s="99"/>
      <c r="AER23" s="99"/>
      <c r="AES23" s="99"/>
      <c r="AET23" s="99"/>
      <c r="AEU23" s="99"/>
      <c r="AEV23" s="99"/>
      <c r="AEW23" s="99"/>
      <c r="AEX23" s="99"/>
      <c r="AEY23" s="99"/>
      <c r="AEZ23" s="99"/>
      <c r="AFA23" s="99"/>
      <c r="AFB23" s="99"/>
      <c r="AFC23" s="99"/>
      <c r="AFD23" s="99"/>
      <c r="AFE23" s="99"/>
      <c r="AFF23" s="99"/>
      <c r="AFG23" s="99"/>
      <c r="AFH23" s="99"/>
      <c r="AFI23" s="99"/>
      <c r="AFJ23" s="99"/>
      <c r="AFK23" s="99"/>
      <c r="AFL23" s="99"/>
      <c r="AFM23" s="99"/>
      <c r="AFN23" s="99"/>
      <c r="AFO23" s="99"/>
      <c r="AFP23" s="99"/>
      <c r="AFQ23" s="99"/>
      <c r="AFR23" s="99"/>
      <c r="AFS23" s="99"/>
      <c r="AFT23" s="99"/>
      <c r="AFU23" s="99"/>
      <c r="AFV23" s="99"/>
      <c r="AFW23" s="99"/>
      <c r="AFX23" s="99"/>
      <c r="AFY23" s="99"/>
      <c r="AFZ23" s="99"/>
      <c r="AGA23" s="99"/>
      <c r="AGB23" s="99"/>
      <c r="AGC23" s="99"/>
      <c r="AGD23" s="99"/>
      <c r="AGE23" s="99"/>
      <c r="AGF23" s="99"/>
      <c r="AGG23" s="99"/>
      <c r="AGH23" s="99"/>
      <c r="AGI23" s="99"/>
      <c r="AGJ23" s="99"/>
      <c r="AGK23" s="99"/>
      <c r="AGL23" s="99"/>
      <c r="AGM23" s="99"/>
      <c r="AGN23" s="99"/>
      <c r="AGO23" s="99"/>
      <c r="AGP23" s="99"/>
      <c r="AGQ23" s="99"/>
      <c r="AGR23" s="99"/>
      <c r="AGS23" s="99"/>
      <c r="AGT23" s="99"/>
      <c r="AGU23" s="99"/>
      <c r="AGV23" s="99"/>
      <c r="AGW23" s="99"/>
      <c r="AGX23" s="99"/>
      <c r="AGY23" s="99"/>
      <c r="AGZ23" s="99"/>
      <c r="AHA23" s="99"/>
      <c r="AHB23" s="99"/>
      <c r="AHC23" s="99"/>
      <c r="AHD23" s="99"/>
      <c r="AHE23" s="99"/>
      <c r="AHF23" s="99"/>
      <c r="AHG23" s="99"/>
      <c r="AHH23" s="99"/>
      <c r="AHI23" s="99"/>
      <c r="AHJ23" s="99"/>
      <c r="AHK23" s="99"/>
      <c r="AHL23" s="99"/>
      <c r="AHM23" s="99"/>
      <c r="AHN23" s="99"/>
      <c r="AHO23" s="99"/>
      <c r="AHP23" s="99"/>
      <c r="AHQ23" s="99"/>
      <c r="AHR23" s="99"/>
      <c r="AHS23" s="99"/>
      <c r="AHT23" s="99"/>
      <c r="AHU23" s="99"/>
      <c r="AHV23" s="99"/>
      <c r="AHW23" s="99"/>
      <c r="AHX23" s="99"/>
      <c r="AHY23" s="99"/>
      <c r="AHZ23" s="99"/>
      <c r="AIA23" s="99"/>
      <c r="AIB23" s="99"/>
      <c r="AIC23" s="99"/>
      <c r="AID23" s="99"/>
      <c r="AIE23" s="99"/>
      <c r="AIF23" s="99"/>
      <c r="AIG23" s="99"/>
      <c r="AIH23" s="99"/>
      <c r="AII23" s="99"/>
      <c r="AIJ23" s="99"/>
      <c r="AIK23" s="99"/>
      <c r="AIL23" s="99"/>
      <c r="AIM23" s="99"/>
      <c r="AIN23" s="99"/>
      <c r="AIO23" s="99"/>
      <c r="AIP23" s="99"/>
      <c r="AIQ23" s="99"/>
      <c r="AIR23" s="99"/>
      <c r="AIS23" s="99"/>
      <c r="AIT23" s="99"/>
      <c r="AIU23" s="99"/>
      <c r="AIV23" s="99"/>
      <c r="AIW23" s="99"/>
      <c r="AIX23" s="99"/>
      <c r="AIY23" s="99"/>
      <c r="AIZ23" s="99"/>
      <c r="AJA23" s="99"/>
      <c r="AJB23" s="99"/>
      <c r="AJC23" s="99"/>
      <c r="AJD23" s="99"/>
      <c r="AJE23" s="99"/>
      <c r="AJF23" s="99"/>
      <c r="AJG23" s="99"/>
      <c r="AJH23" s="99"/>
      <c r="AJI23" s="99"/>
      <c r="AJJ23" s="99"/>
      <c r="AJK23" s="99"/>
      <c r="AJL23" s="99"/>
      <c r="AJM23" s="99"/>
      <c r="AJN23" s="99"/>
      <c r="AJO23" s="99"/>
      <c r="AJP23" s="99"/>
      <c r="AJQ23" s="99"/>
      <c r="AJR23" s="99"/>
      <c r="AJS23" s="99"/>
      <c r="AJT23" s="99"/>
      <c r="AJU23" s="99"/>
      <c r="AJV23" s="99"/>
      <c r="AJW23" s="99"/>
      <c r="AJX23" s="99"/>
      <c r="AJY23" s="99"/>
      <c r="AJZ23" s="99"/>
      <c r="AKA23" s="99"/>
      <c r="AKB23" s="99"/>
      <c r="AKC23" s="99"/>
      <c r="AKD23" s="99"/>
      <c r="AKE23" s="99"/>
      <c r="AKF23" s="99"/>
      <c r="AKG23" s="99"/>
      <c r="AKH23" s="99"/>
      <c r="AKI23" s="99"/>
      <c r="AKJ23" s="99"/>
      <c r="AKK23" s="99"/>
      <c r="AKL23" s="99"/>
      <c r="AKM23" s="99"/>
      <c r="AKN23" s="99"/>
      <c r="AKO23" s="99"/>
      <c r="AKP23" s="99"/>
      <c r="AKQ23" s="99"/>
      <c r="AKR23" s="99"/>
      <c r="AKS23" s="99"/>
      <c r="AKT23" s="99"/>
      <c r="AKU23" s="99"/>
      <c r="AKV23" s="99"/>
      <c r="AKW23" s="99"/>
      <c r="AKX23" s="99"/>
      <c r="AKY23" s="99"/>
      <c r="AKZ23" s="99"/>
      <c r="ALA23" s="99"/>
      <c r="ALB23" s="99"/>
      <c r="ALC23" s="99"/>
      <c r="ALD23" s="99"/>
      <c r="ALE23" s="99"/>
      <c r="ALF23" s="99"/>
      <c r="ALG23" s="99"/>
      <c r="ALH23" s="99"/>
      <c r="ALI23" s="99"/>
      <c r="ALJ23" s="99"/>
      <c r="ALK23" s="99"/>
      <c r="ALL23" s="99"/>
      <c r="ALM23" s="99"/>
      <c r="ALN23" s="99"/>
      <c r="ALO23" s="99"/>
      <c r="ALP23" s="99"/>
      <c r="ALQ23" s="99"/>
      <c r="ALR23" s="99"/>
      <c r="ALS23" s="99"/>
      <c r="ALT23" s="99"/>
      <c r="ALU23" s="99"/>
      <c r="ALV23" s="99"/>
      <c r="ALW23" s="99"/>
      <c r="ALX23" s="99"/>
      <c r="ALY23" s="99"/>
      <c r="ALZ23" s="99"/>
      <c r="AMA23" s="99"/>
      <c r="AMB23" s="99"/>
      <c r="AMC23" s="99"/>
      <c r="AMD23" s="99"/>
      <c r="AME23" s="99"/>
      <c r="AMF23" s="99"/>
      <c r="AMG23" s="99"/>
      <c r="AMH23" s="99"/>
      <c r="AMI23" s="99"/>
      <c r="AMJ23" s="99"/>
    </row>
    <row r="24" spans="1:1024" ht="9.75" customHeight="1">
      <c r="A24" s="98"/>
      <c r="B24" s="144"/>
      <c r="C24" s="144"/>
      <c r="D24" s="144"/>
      <c r="E24" s="144"/>
      <c r="F24" s="144"/>
      <c r="G24" s="121"/>
      <c r="H24" s="121"/>
      <c r="I24" s="121"/>
      <c r="J24" s="121"/>
      <c r="K24" s="121"/>
      <c r="L24" s="121"/>
      <c r="M24" s="121"/>
      <c r="N24" s="121"/>
      <c r="O24" s="121"/>
      <c r="P24" s="121"/>
      <c r="Q24" s="121"/>
      <c r="R24" s="121"/>
      <c r="S24" s="121"/>
      <c r="T24" s="136"/>
      <c r="U24" s="136"/>
      <c r="V24" s="121"/>
      <c r="W24" s="121"/>
      <c r="X24" s="121"/>
      <c r="Y24" s="121"/>
      <c r="Z24" s="121"/>
      <c r="AA24" s="121"/>
      <c r="AB24" s="121"/>
      <c r="AC24" s="121"/>
      <c r="AD24" s="121"/>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c r="IW24" s="99"/>
      <c r="IX24" s="99"/>
      <c r="IY24" s="99"/>
      <c r="IZ24" s="99"/>
      <c r="JA24" s="99"/>
      <c r="JB24" s="99"/>
      <c r="JC24" s="99"/>
      <c r="JD24" s="99"/>
      <c r="JE24" s="99"/>
      <c r="JF24" s="99"/>
      <c r="JG24" s="99"/>
      <c r="JH24" s="99"/>
      <c r="JI24" s="99"/>
      <c r="JJ24" s="99"/>
      <c r="JK24" s="99"/>
      <c r="JL24" s="99"/>
      <c r="JM24" s="99"/>
      <c r="JN24" s="99"/>
      <c r="JO24" s="99"/>
      <c r="JP24" s="99"/>
      <c r="JQ24" s="99"/>
      <c r="JR24" s="99"/>
      <c r="JS24" s="99"/>
      <c r="JT24" s="99"/>
      <c r="JU24" s="99"/>
      <c r="JV24" s="99"/>
      <c r="JW24" s="99"/>
      <c r="JX24" s="99"/>
      <c r="JY24" s="99"/>
      <c r="JZ24" s="99"/>
      <c r="KA24" s="99"/>
      <c r="KB24" s="99"/>
      <c r="KC24" s="99"/>
      <c r="KD24" s="99"/>
      <c r="KE24" s="99"/>
      <c r="KF24" s="99"/>
      <c r="KG24" s="99"/>
      <c r="KH24" s="99"/>
      <c r="KI24" s="99"/>
      <c r="KJ24" s="99"/>
      <c r="KK24" s="99"/>
      <c r="KL24" s="99"/>
      <c r="KM24" s="99"/>
      <c r="KN24" s="99"/>
      <c r="KO24" s="99"/>
      <c r="KP24" s="99"/>
      <c r="KQ24" s="99"/>
      <c r="KR24" s="99"/>
      <c r="KS24" s="99"/>
      <c r="KT24" s="99"/>
      <c r="KU24" s="99"/>
      <c r="KV24" s="99"/>
      <c r="KW24" s="99"/>
      <c r="KX24" s="99"/>
      <c r="KY24" s="99"/>
      <c r="KZ24" s="99"/>
      <c r="LA24" s="99"/>
      <c r="LB24" s="99"/>
      <c r="LC24" s="99"/>
      <c r="LD24" s="99"/>
      <c r="LE24" s="99"/>
      <c r="LF24" s="99"/>
      <c r="LG24" s="99"/>
      <c r="LH24" s="99"/>
      <c r="LI24" s="99"/>
      <c r="LJ24" s="99"/>
      <c r="LK24" s="99"/>
      <c r="LL24" s="99"/>
      <c r="LM24" s="99"/>
      <c r="LN24" s="99"/>
      <c r="LO24" s="99"/>
      <c r="LP24" s="99"/>
      <c r="LQ24" s="99"/>
      <c r="LR24" s="99"/>
      <c r="LS24" s="99"/>
      <c r="LT24" s="99"/>
      <c r="LU24" s="99"/>
      <c r="LV24" s="99"/>
      <c r="LW24" s="99"/>
      <c r="LX24" s="99"/>
      <c r="LY24" s="99"/>
      <c r="LZ24" s="99"/>
      <c r="MA24" s="99"/>
      <c r="MB24" s="99"/>
      <c r="MC24" s="99"/>
      <c r="MD24" s="99"/>
      <c r="ME24" s="99"/>
      <c r="MF24" s="99"/>
      <c r="MG24" s="99"/>
      <c r="MH24" s="99"/>
      <c r="MI24" s="99"/>
      <c r="MJ24" s="99"/>
      <c r="MK24" s="99"/>
      <c r="ML24" s="99"/>
      <c r="MM24" s="99"/>
      <c r="MN24" s="99"/>
      <c r="MO24" s="99"/>
      <c r="MP24" s="99"/>
      <c r="MQ24" s="99"/>
      <c r="MR24" s="99"/>
      <c r="MS24" s="99"/>
      <c r="MT24" s="99"/>
      <c r="MU24" s="99"/>
      <c r="MV24" s="99"/>
      <c r="MW24" s="99"/>
      <c r="MX24" s="99"/>
      <c r="MY24" s="99"/>
      <c r="MZ24" s="99"/>
      <c r="NA24" s="99"/>
      <c r="NB24" s="99"/>
      <c r="NC24" s="99"/>
      <c r="ND24" s="99"/>
      <c r="NE24" s="99"/>
      <c r="NF24" s="99"/>
      <c r="NG24" s="99"/>
      <c r="NH24" s="99"/>
      <c r="NI24" s="99"/>
      <c r="NJ24" s="99"/>
      <c r="NK24" s="99"/>
      <c r="NL24" s="99"/>
      <c r="NM24" s="99"/>
      <c r="NN24" s="99"/>
      <c r="NO24" s="99"/>
      <c r="NP24" s="99"/>
      <c r="NQ24" s="99"/>
      <c r="NR24" s="99"/>
      <c r="NS24" s="99"/>
      <c r="NT24" s="99"/>
      <c r="NU24" s="99"/>
      <c r="NV24" s="99"/>
      <c r="NW24" s="99"/>
      <c r="NX24" s="99"/>
      <c r="NY24" s="99"/>
      <c r="NZ24" s="99"/>
      <c r="OA24" s="99"/>
      <c r="OB24" s="99"/>
      <c r="OC24" s="99"/>
      <c r="OD24" s="99"/>
      <c r="OE24" s="99"/>
      <c r="OF24" s="99"/>
      <c r="OG24" s="99"/>
      <c r="OH24" s="99"/>
      <c r="OI24" s="99"/>
      <c r="OJ24" s="99"/>
      <c r="OK24" s="99"/>
      <c r="OL24" s="99"/>
      <c r="OM24" s="99"/>
      <c r="ON24" s="99"/>
      <c r="OO24" s="99"/>
      <c r="OP24" s="99"/>
      <c r="OQ24" s="99"/>
      <c r="OR24" s="99"/>
      <c r="OS24" s="99"/>
      <c r="OT24" s="99"/>
      <c r="OU24" s="99"/>
      <c r="OV24" s="99"/>
      <c r="OW24" s="99"/>
      <c r="OX24" s="99"/>
      <c r="OY24" s="99"/>
      <c r="OZ24" s="99"/>
      <c r="PA24" s="99"/>
      <c r="PB24" s="99"/>
      <c r="PC24" s="99"/>
      <c r="PD24" s="99"/>
      <c r="PE24" s="99"/>
      <c r="PF24" s="99"/>
      <c r="PG24" s="99"/>
      <c r="PH24" s="99"/>
      <c r="PI24" s="99"/>
      <c r="PJ24" s="99"/>
      <c r="PK24" s="99"/>
      <c r="PL24" s="99"/>
      <c r="PM24" s="99"/>
      <c r="PN24" s="99"/>
      <c r="PO24" s="99"/>
      <c r="PP24" s="99"/>
      <c r="PQ24" s="99"/>
      <c r="PR24" s="99"/>
      <c r="PS24" s="99"/>
      <c r="PT24" s="99"/>
      <c r="PU24" s="99"/>
      <c r="PV24" s="99"/>
      <c r="PW24" s="99"/>
      <c r="PX24" s="99"/>
      <c r="PY24" s="99"/>
      <c r="PZ24" s="99"/>
      <c r="QA24" s="99"/>
      <c r="QB24" s="99"/>
      <c r="QC24" s="99"/>
      <c r="QD24" s="99"/>
      <c r="QE24" s="99"/>
      <c r="QF24" s="99"/>
      <c r="QG24" s="99"/>
      <c r="QH24" s="99"/>
      <c r="QI24" s="99"/>
      <c r="QJ24" s="99"/>
      <c r="QK24" s="99"/>
      <c r="QL24" s="99"/>
      <c r="QM24" s="99"/>
      <c r="QN24" s="99"/>
      <c r="QO24" s="99"/>
      <c r="QP24" s="99"/>
      <c r="QQ24" s="99"/>
      <c r="QR24" s="99"/>
      <c r="QS24" s="99"/>
      <c r="QT24" s="99"/>
      <c r="QU24" s="99"/>
      <c r="QV24" s="99"/>
      <c r="QW24" s="99"/>
      <c r="QX24" s="99"/>
      <c r="QY24" s="99"/>
      <c r="QZ24" s="99"/>
      <c r="RA24" s="99"/>
      <c r="RB24" s="99"/>
      <c r="RC24" s="99"/>
      <c r="RD24" s="99"/>
      <c r="RE24" s="99"/>
      <c r="RF24" s="99"/>
      <c r="RG24" s="99"/>
      <c r="RH24" s="99"/>
      <c r="RI24" s="99"/>
      <c r="RJ24" s="99"/>
      <c r="RK24" s="99"/>
      <c r="RL24" s="99"/>
      <c r="RM24" s="99"/>
      <c r="RN24" s="99"/>
      <c r="RO24" s="99"/>
      <c r="RP24" s="99"/>
      <c r="RQ24" s="99"/>
      <c r="RR24" s="99"/>
      <c r="RS24" s="99"/>
      <c r="RT24" s="99"/>
      <c r="RU24" s="99"/>
      <c r="RV24" s="99"/>
      <c r="RW24" s="99"/>
      <c r="RX24" s="99"/>
      <c r="RY24" s="99"/>
      <c r="RZ24" s="99"/>
      <c r="SA24" s="99"/>
      <c r="SB24" s="99"/>
      <c r="SC24" s="99"/>
      <c r="SD24" s="99"/>
      <c r="SE24" s="99"/>
      <c r="SF24" s="99"/>
      <c r="SG24" s="99"/>
      <c r="SH24" s="99"/>
      <c r="SI24" s="99"/>
      <c r="SJ24" s="99"/>
      <c r="SK24" s="99"/>
      <c r="SL24" s="99"/>
      <c r="SM24" s="99"/>
      <c r="SN24" s="99"/>
      <c r="SO24" s="99"/>
      <c r="SP24" s="99"/>
      <c r="SQ24" s="99"/>
      <c r="SR24" s="99"/>
      <c r="SS24" s="99"/>
      <c r="ST24" s="99"/>
      <c r="SU24" s="99"/>
      <c r="SV24" s="99"/>
      <c r="SW24" s="99"/>
      <c r="SX24" s="99"/>
      <c r="SY24" s="99"/>
      <c r="SZ24" s="99"/>
      <c r="TA24" s="99"/>
      <c r="TB24" s="99"/>
      <c r="TC24" s="99"/>
      <c r="TD24" s="99"/>
      <c r="TE24" s="99"/>
      <c r="TF24" s="99"/>
      <c r="TG24" s="99"/>
      <c r="TH24" s="99"/>
      <c r="TI24" s="99"/>
      <c r="TJ24" s="99"/>
      <c r="TK24" s="99"/>
      <c r="TL24" s="99"/>
      <c r="TM24" s="99"/>
      <c r="TN24" s="99"/>
      <c r="TO24" s="99"/>
      <c r="TP24" s="99"/>
      <c r="TQ24" s="99"/>
      <c r="TR24" s="99"/>
      <c r="TS24" s="99"/>
      <c r="TT24" s="99"/>
      <c r="TU24" s="99"/>
      <c r="TV24" s="99"/>
      <c r="TW24" s="99"/>
      <c r="TX24" s="99"/>
      <c r="TY24" s="99"/>
      <c r="TZ24" s="99"/>
      <c r="UA24" s="99"/>
      <c r="UB24" s="99"/>
      <c r="UC24" s="99"/>
      <c r="UD24" s="99"/>
      <c r="UE24" s="99"/>
      <c r="UF24" s="99"/>
      <c r="UG24" s="99"/>
      <c r="UH24" s="99"/>
      <c r="UI24" s="99"/>
      <c r="UJ24" s="99"/>
      <c r="UK24" s="99"/>
      <c r="UL24" s="99"/>
      <c r="UM24" s="99"/>
      <c r="UN24" s="99"/>
      <c r="UO24" s="99"/>
      <c r="UP24" s="99"/>
      <c r="UQ24" s="99"/>
      <c r="UR24" s="99"/>
      <c r="US24" s="99"/>
      <c r="UT24" s="99"/>
      <c r="UU24" s="99"/>
      <c r="UV24" s="99"/>
      <c r="UW24" s="99"/>
      <c r="UX24" s="99"/>
      <c r="UY24" s="99"/>
      <c r="UZ24" s="99"/>
      <c r="VA24" s="99"/>
      <c r="VB24" s="99"/>
      <c r="VC24" s="99"/>
      <c r="VD24" s="99"/>
      <c r="VE24" s="99"/>
      <c r="VF24" s="99"/>
      <c r="VG24" s="99"/>
      <c r="VH24" s="99"/>
      <c r="VI24" s="99"/>
      <c r="VJ24" s="99"/>
      <c r="VK24" s="99"/>
      <c r="VL24" s="99"/>
      <c r="VM24" s="99"/>
      <c r="VN24" s="99"/>
      <c r="VO24" s="99"/>
      <c r="VP24" s="99"/>
      <c r="VQ24" s="99"/>
      <c r="VR24" s="99"/>
      <c r="VS24" s="99"/>
      <c r="VT24" s="99"/>
      <c r="VU24" s="99"/>
      <c r="VV24" s="99"/>
      <c r="VW24" s="99"/>
      <c r="VX24" s="99"/>
      <c r="VY24" s="99"/>
      <c r="VZ24" s="99"/>
      <c r="WA24" s="99"/>
      <c r="WB24" s="99"/>
      <c r="WC24" s="99"/>
      <c r="WD24" s="99"/>
      <c r="WE24" s="99"/>
      <c r="WF24" s="99"/>
      <c r="WG24" s="99"/>
      <c r="WH24" s="99"/>
      <c r="WI24" s="99"/>
      <c r="WJ24" s="99"/>
      <c r="WK24" s="99"/>
      <c r="WL24" s="99"/>
      <c r="WM24" s="99"/>
      <c r="WN24" s="99"/>
      <c r="WO24" s="99"/>
      <c r="WP24" s="99"/>
      <c r="WQ24" s="99"/>
      <c r="WR24" s="99"/>
      <c r="WS24" s="99"/>
      <c r="WT24" s="99"/>
      <c r="WU24" s="99"/>
      <c r="WV24" s="99"/>
      <c r="WW24" s="99"/>
      <c r="WX24" s="99"/>
      <c r="WY24" s="99"/>
      <c r="WZ24" s="99"/>
      <c r="XA24" s="99"/>
      <c r="XB24" s="99"/>
      <c r="XC24" s="99"/>
      <c r="XD24" s="99"/>
      <c r="XE24" s="99"/>
      <c r="XF24" s="99"/>
      <c r="XG24" s="99"/>
      <c r="XH24" s="99"/>
      <c r="XI24" s="99"/>
      <c r="XJ24" s="99"/>
      <c r="XK24" s="99"/>
      <c r="XL24" s="99"/>
      <c r="XM24" s="99"/>
      <c r="XN24" s="99"/>
      <c r="XO24" s="99"/>
      <c r="XP24" s="99"/>
      <c r="XQ24" s="99"/>
      <c r="XR24" s="99"/>
      <c r="XS24" s="99"/>
      <c r="XT24" s="99"/>
      <c r="XU24" s="99"/>
      <c r="XV24" s="99"/>
      <c r="XW24" s="99"/>
      <c r="XX24" s="99"/>
      <c r="XY24" s="99"/>
      <c r="XZ24" s="99"/>
      <c r="YA24" s="99"/>
      <c r="YB24" s="99"/>
      <c r="YC24" s="99"/>
      <c r="YD24" s="99"/>
      <c r="YE24" s="99"/>
      <c r="YF24" s="99"/>
      <c r="YG24" s="99"/>
      <c r="YH24" s="99"/>
      <c r="YI24" s="99"/>
      <c r="YJ24" s="99"/>
      <c r="YK24" s="99"/>
      <c r="YL24" s="99"/>
      <c r="YM24" s="99"/>
      <c r="YN24" s="99"/>
      <c r="YO24" s="99"/>
      <c r="YP24" s="99"/>
      <c r="YQ24" s="99"/>
      <c r="YR24" s="99"/>
      <c r="YS24" s="99"/>
      <c r="YT24" s="99"/>
      <c r="YU24" s="99"/>
      <c r="YV24" s="99"/>
      <c r="YW24" s="99"/>
      <c r="YX24" s="99"/>
      <c r="YY24" s="99"/>
      <c r="YZ24" s="99"/>
      <c r="ZA24" s="99"/>
      <c r="ZB24" s="99"/>
      <c r="ZC24" s="99"/>
      <c r="ZD24" s="99"/>
      <c r="ZE24" s="99"/>
      <c r="ZF24" s="99"/>
      <c r="ZG24" s="99"/>
      <c r="ZH24" s="99"/>
      <c r="ZI24" s="99"/>
      <c r="ZJ24" s="99"/>
      <c r="ZK24" s="99"/>
      <c r="ZL24" s="99"/>
      <c r="ZM24" s="99"/>
      <c r="ZN24" s="99"/>
      <c r="ZO24" s="99"/>
      <c r="ZP24" s="99"/>
      <c r="ZQ24" s="99"/>
      <c r="ZR24" s="99"/>
      <c r="ZS24" s="99"/>
      <c r="ZT24" s="99"/>
      <c r="ZU24" s="99"/>
      <c r="ZV24" s="99"/>
      <c r="ZW24" s="99"/>
      <c r="ZX24" s="99"/>
      <c r="ZY24" s="99"/>
      <c r="ZZ24" s="99"/>
      <c r="AAA24" s="99"/>
      <c r="AAB24" s="99"/>
      <c r="AAC24" s="99"/>
      <c r="AAD24" s="99"/>
      <c r="AAE24" s="99"/>
      <c r="AAF24" s="99"/>
      <c r="AAG24" s="99"/>
      <c r="AAH24" s="99"/>
      <c r="AAI24" s="99"/>
      <c r="AAJ24" s="99"/>
      <c r="AAK24" s="99"/>
      <c r="AAL24" s="99"/>
      <c r="AAM24" s="99"/>
      <c r="AAN24" s="99"/>
      <c r="AAO24" s="99"/>
      <c r="AAP24" s="99"/>
      <c r="AAQ24" s="99"/>
      <c r="AAR24" s="99"/>
      <c r="AAS24" s="99"/>
      <c r="AAT24" s="99"/>
      <c r="AAU24" s="99"/>
      <c r="AAV24" s="99"/>
      <c r="AAW24" s="99"/>
      <c r="AAX24" s="99"/>
      <c r="AAY24" s="99"/>
      <c r="AAZ24" s="99"/>
      <c r="ABA24" s="99"/>
      <c r="ABB24" s="99"/>
      <c r="ABC24" s="99"/>
      <c r="ABD24" s="99"/>
      <c r="ABE24" s="99"/>
      <c r="ABF24" s="99"/>
      <c r="ABG24" s="99"/>
      <c r="ABH24" s="99"/>
      <c r="ABI24" s="99"/>
      <c r="ABJ24" s="99"/>
      <c r="ABK24" s="99"/>
      <c r="ABL24" s="99"/>
      <c r="ABM24" s="99"/>
      <c r="ABN24" s="99"/>
      <c r="ABO24" s="99"/>
      <c r="ABP24" s="99"/>
      <c r="ABQ24" s="99"/>
      <c r="ABR24" s="99"/>
      <c r="ABS24" s="99"/>
      <c r="ABT24" s="99"/>
      <c r="ABU24" s="99"/>
      <c r="ABV24" s="99"/>
      <c r="ABW24" s="99"/>
      <c r="ABX24" s="99"/>
      <c r="ABY24" s="99"/>
      <c r="ABZ24" s="99"/>
      <c r="ACA24" s="99"/>
      <c r="ACB24" s="99"/>
      <c r="ACC24" s="99"/>
      <c r="ACD24" s="99"/>
      <c r="ACE24" s="99"/>
      <c r="ACF24" s="99"/>
      <c r="ACG24" s="99"/>
      <c r="ACH24" s="99"/>
      <c r="ACI24" s="99"/>
      <c r="ACJ24" s="99"/>
      <c r="ACK24" s="99"/>
      <c r="ACL24" s="99"/>
      <c r="ACM24" s="99"/>
      <c r="ACN24" s="99"/>
      <c r="ACO24" s="99"/>
      <c r="ACP24" s="99"/>
      <c r="ACQ24" s="99"/>
      <c r="ACR24" s="99"/>
      <c r="ACS24" s="99"/>
      <c r="ACT24" s="99"/>
      <c r="ACU24" s="99"/>
      <c r="ACV24" s="99"/>
      <c r="ACW24" s="99"/>
      <c r="ACX24" s="99"/>
      <c r="ACY24" s="99"/>
      <c r="ACZ24" s="99"/>
      <c r="ADA24" s="99"/>
      <c r="ADB24" s="99"/>
      <c r="ADC24" s="99"/>
      <c r="ADD24" s="99"/>
      <c r="ADE24" s="99"/>
      <c r="ADF24" s="99"/>
      <c r="ADG24" s="99"/>
      <c r="ADH24" s="99"/>
      <c r="ADI24" s="99"/>
      <c r="ADJ24" s="99"/>
      <c r="ADK24" s="99"/>
      <c r="ADL24" s="99"/>
      <c r="ADM24" s="99"/>
      <c r="ADN24" s="99"/>
      <c r="ADO24" s="99"/>
      <c r="ADP24" s="99"/>
      <c r="ADQ24" s="99"/>
      <c r="ADR24" s="99"/>
      <c r="ADS24" s="99"/>
      <c r="ADT24" s="99"/>
      <c r="ADU24" s="99"/>
      <c r="ADV24" s="99"/>
      <c r="ADW24" s="99"/>
      <c r="ADX24" s="99"/>
      <c r="ADY24" s="99"/>
      <c r="ADZ24" s="99"/>
      <c r="AEA24" s="99"/>
      <c r="AEB24" s="99"/>
      <c r="AEC24" s="99"/>
      <c r="AED24" s="99"/>
      <c r="AEE24" s="99"/>
      <c r="AEF24" s="99"/>
      <c r="AEG24" s="99"/>
      <c r="AEH24" s="99"/>
      <c r="AEI24" s="99"/>
      <c r="AEJ24" s="99"/>
      <c r="AEK24" s="99"/>
      <c r="AEL24" s="99"/>
      <c r="AEM24" s="99"/>
      <c r="AEN24" s="99"/>
      <c r="AEO24" s="99"/>
      <c r="AEP24" s="99"/>
      <c r="AEQ24" s="99"/>
      <c r="AER24" s="99"/>
      <c r="AES24" s="99"/>
      <c r="AET24" s="99"/>
      <c r="AEU24" s="99"/>
      <c r="AEV24" s="99"/>
      <c r="AEW24" s="99"/>
      <c r="AEX24" s="99"/>
      <c r="AEY24" s="99"/>
      <c r="AEZ24" s="99"/>
      <c r="AFA24" s="99"/>
      <c r="AFB24" s="99"/>
      <c r="AFC24" s="99"/>
      <c r="AFD24" s="99"/>
      <c r="AFE24" s="99"/>
      <c r="AFF24" s="99"/>
      <c r="AFG24" s="99"/>
      <c r="AFH24" s="99"/>
      <c r="AFI24" s="99"/>
      <c r="AFJ24" s="99"/>
      <c r="AFK24" s="99"/>
      <c r="AFL24" s="99"/>
      <c r="AFM24" s="99"/>
      <c r="AFN24" s="99"/>
      <c r="AFO24" s="99"/>
      <c r="AFP24" s="99"/>
      <c r="AFQ24" s="99"/>
      <c r="AFR24" s="99"/>
      <c r="AFS24" s="99"/>
      <c r="AFT24" s="99"/>
      <c r="AFU24" s="99"/>
      <c r="AFV24" s="99"/>
      <c r="AFW24" s="99"/>
      <c r="AFX24" s="99"/>
      <c r="AFY24" s="99"/>
      <c r="AFZ24" s="99"/>
      <c r="AGA24" s="99"/>
      <c r="AGB24" s="99"/>
      <c r="AGC24" s="99"/>
      <c r="AGD24" s="99"/>
      <c r="AGE24" s="99"/>
      <c r="AGF24" s="99"/>
      <c r="AGG24" s="99"/>
      <c r="AGH24" s="99"/>
      <c r="AGI24" s="99"/>
      <c r="AGJ24" s="99"/>
      <c r="AGK24" s="99"/>
      <c r="AGL24" s="99"/>
      <c r="AGM24" s="99"/>
      <c r="AGN24" s="99"/>
      <c r="AGO24" s="99"/>
      <c r="AGP24" s="99"/>
      <c r="AGQ24" s="99"/>
      <c r="AGR24" s="99"/>
      <c r="AGS24" s="99"/>
      <c r="AGT24" s="99"/>
      <c r="AGU24" s="99"/>
      <c r="AGV24" s="99"/>
      <c r="AGW24" s="99"/>
      <c r="AGX24" s="99"/>
      <c r="AGY24" s="99"/>
      <c r="AGZ24" s="99"/>
      <c r="AHA24" s="99"/>
      <c r="AHB24" s="99"/>
      <c r="AHC24" s="99"/>
      <c r="AHD24" s="99"/>
      <c r="AHE24" s="99"/>
      <c r="AHF24" s="99"/>
      <c r="AHG24" s="99"/>
      <c r="AHH24" s="99"/>
      <c r="AHI24" s="99"/>
      <c r="AHJ24" s="99"/>
      <c r="AHK24" s="99"/>
      <c r="AHL24" s="99"/>
      <c r="AHM24" s="99"/>
      <c r="AHN24" s="99"/>
      <c r="AHO24" s="99"/>
      <c r="AHP24" s="99"/>
      <c r="AHQ24" s="99"/>
      <c r="AHR24" s="99"/>
      <c r="AHS24" s="99"/>
      <c r="AHT24" s="99"/>
      <c r="AHU24" s="99"/>
      <c r="AHV24" s="99"/>
      <c r="AHW24" s="99"/>
      <c r="AHX24" s="99"/>
      <c r="AHY24" s="99"/>
      <c r="AHZ24" s="99"/>
      <c r="AIA24" s="99"/>
      <c r="AIB24" s="99"/>
      <c r="AIC24" s="99"/>
      <c r="AID24" s="99"/>
      <c r="AIE24" s="99"/>
      <c r="AIF24" s="99"/>
      <c r="AIG24" s="99"/>
      <c r="AIH24" s="99"/>
      <c r="AII24" s="99"/>
      <c r="AIJ24" s="99"/>
      <c r="AIK24" s="99"/>
      <c r="AIL24" s="99"/>
      <c r="AIM24" s="99"/>
      <c r="AIN24" s="99"/>
      <c r="AIO24" s="99"/>
      <c r="AIP24" s="99"/>
      <c r="AIQ24" s="99"/>
      <c r="AIR24" s="99"/>
      <c r="AIS24" s="99"/>
      <c r="AIT24" s="99"/>
      <c r="AIU24" s="99"/>
      <c r="AIV24" s="99"/>
      <c r="AIW24" s="99"/>
      <c r="AIX24" s="99"/>
      <c r="AIY24" s="99"/>
      <c r="AIZ24" s="99"/>
      <c r="AJA24" s="99"/>
      <c r="AJB24" s="99"/>
      <c r="AJC24" s="99"/>
      <c r="AJD24" s="99"/>
      <c r="AJE24" s="99"/>
      <c r="AJF24" s="99"/>
      <c r="AJG24" s="99"/>
      <c r="AJH24" s="99"/>
      <c r="AJI24" s="99"/>
      <c r="AJJ24" s="99"/>
      <c r="AJK24" s="99"/>
      <c r="AJL24" s="99"/>
      <c r="AJM24" s="99"/>
      <c r="AJN24" s="99"/>
      <c r="AJO24" s="99"/>
      <c r="AJP24" s="99"/>
      <c r="AJQ24" s="99"/>
      <c r="AJR24" s="99"/>
      <c r="AJS24" s="99"/>
      <c r="AJT24" s="99"/>
      <c r="AJU24" s="99"/>
      <c r="AJV24" s="99"/>
      <c r="AJW24" s="99"/>
      <c r="AJX24" s="99"/>
      <c r="AJY24" s="99"/>
      <c r="AJZ24" s="99"/>
      <c r="AKA24" s="99"/>
      <c r="AKB24" s="99"/>
      <c r="AKC24" s="99"/>
      <c r="AKD24" s="99"/>
      <c r="AKE24" s="99"/>
      <c r="AKF24" s="99"/>
      <c r="AKG24" s="99"/>
      <c r="AKH24" s="99"/>
      <c r="AKI24" s="99"/>
      <c r="AKJ24" s="99"/>
      <c r="AKK24" s="99"/>
      <c r="AKL24" s="99"/>
      <c r="AKM24" s="99"/>
      <c r="AKN24" s="99"/>
      <c r="AKO24" s="99"/>
      <c r="AKP24" s="99"/>
      <c r="AKQ24" s="99"/>
      <c r="AKR24" s="99"/>
      <c r="AKS24" s="99"/>
      <c r="AKT24" s="99"/>
      <c r="AKU24" s="99"/>
      <c r="AKV24" s="99"/>
      <c r="AKW24" s="99"/>
      <c r="AKX24" s="99"/>
      <c r="AKY24" s="99"/>
      <c r="AKZ24" s="99"/>
      <c r="ALA24" s="99"/>
      <c r="ALB24" s="99"/>
      <c r="ALC24" s="99"/>
      <c r="ALD24" s="99"/>
      <c r="ALE24" s="99"/>
      <c r="ALF24" s="99"/>
      <c r="ALG24" s="99"/>
      <c r="ALH24" s="99"/>
      <c r="ALI24" s="99"/>
      <c r="ALJ24" s="99"/>
      <c r="ALK24" s="99"/>
      <c r="ALL24" s="99"/>
      <c r="ALM24" s="99"/>
      <c r="ALN24" s="99"/>
      <c r="ALO24" s="99"/>
      <c r="ALP24" s="99"/>
      <c r="ALQ24" s="99"/>
      <c r="ALR24" s="99"/>
      <c r="ALS24" s="99"/>
      <c r="ALT24" s="99"/>
      <c r="ALU24" s="99"/>
      <c r="ALV24" s="99"/>
      <c r="ALW24" s="99"/>
      <c r="ALX24" s="99"/>
      <c r="ALY24" s="99"/>
      <c r="ALZ24" s="99"/>
      <c r="AMA24" s="99"/>
      <c r="AMB24" s="99"/>
      <c r="AMC24" s="99"/>
      <c r="AMD24" s="99"/>
      <c r="AME24" s="99"/>
      <c r="AMF24" s="99"/>
      <c r="AMG24" s="99"/>
      <c r="AMH24" s="99"/>
      <c r="AMI24" s="99"/>
      <c r="AMJ24" s="99"/>
    </row>
    <row r="25" spans="1:1024" ht="13.8">
      <c r="A25" s="98"/>
      <c r="B25" s="122" t="s">
        <v>35</v>
      </c>
      <c r="C25" s="144"/>
      <c r="D25" s="144"/>
      <c r="E25" s="144"/>
      <c r="F25" s="144"/>
      <c r="G25" s="121"/>
      <c r="H25" s="121"/>
      <c r="I25" s="121"/>
      <c r="J25" s="121"/>
      <c r="K25" s="121"/>
      <c r="L25" s="121"/>
      <c r="M25" s="121"/>
      <c r="N25" s="121"/>
      <c r="O25" s="121"/>
      <c r="P25" s="121"/>
      <c r="Q25" s="121"/>
      <c r="R25" s="121"/>
      <c r="S25" s="121"/>
      <c r="T25" s="136"/>
      <c r="U25" s="136"/>
      <c r="V25" s="121"/>
      <c r="W25" s="121"/>
      <c r="X25" s="121"/>
      <c r="Y25" s="121"/>
      <c r="Z25" s="121"/>
      <c r="AA25" s="121"/>
      <c r="AB25" s="121"/>
      <c r="AC25" s="121"/>
      <c r="AD25" s="121"/>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c r="IW25" s="99"/>
      <c r="IX25" s="99"/>
      <c r="IY25" s="99"/>
      <c r="IZ25" s="99"/>
      <c r="JA25" s="99"/>
      <c r="JB25" s="99"/>
      <c r="JC25" s="99"/>
      <c r="JD25" s="99"/>
      <c r="JE25" s="99"/>
      <c r="JF25" s="99"/>
      <c r="JG25" s="99"/>
      <c r="JH25" s="99"/>
      <c r="JI25" s="99"/>
      <c r="JJ25" s="99"/>
      <c r="JK25" s="99"/>
      <c r="JL25" s="99"/>
      <c r="JM25" s="99"/>
      <c r="JN25" s="99"/>
      <c r="JO25" s="99"/>
      <c r="JP25" s="99"/>
      <c r="JQ25" s="99"/>
      <c r="JR25" s="99"/>
      <c r="JS25" s="99"/>
      <c r="JT25" s="99"/>
      <c r="JU25" s="99"/>
      <c r="JV25" s="99"/>
      <c r="JW25" s="99"/>
      <c r="JX25" s="99"/>
      <c r="JY25" s="99"/>
      <c r="JZ25" s="99"/>
      <c r="KA25" s="99"/>
      <c r="KB25" s="99"/>
      <c r="KC25" s="99"/>
      <c r="KD25" s="99"/>
      <c r="KE25" s="99"/>
      <c r="KF25" s="99"/>
      <c r="KG25" s="99"/>
      <c r="KH25" s="99"/>
      <c r="KI25" s="99"/>
      <c r="KJ25" s="99"/>
      <c r="KK25" s="99"/>
      <c r="KL25" s="99"/>
      <c r="KM25" s="99"/>
      <c r="KN25" s="99"/>
      <c r="KO25" s="99"/>
      <c r="KP25" s="99"/>
      <c r="KQ25" s="99"/>
      <c r="KR25" s="99"/>
      <c r="KS25" s="99"/>
      <c r="KT25" s="99"/>
      <c r="KU25" s="99"/>
      <c r="KV25" s="99"/>
      <c r="KW25" s="99"/>
      <c r="KX25" s="99"/>
      <c r="KY25" s="99"/>
      <c r="KZ25" s="99"/>
      <c r="LA25" s="99"/>
      <c r="LB25" s="99"/>
      <c r="LC25" s="99"/>
      <c r="LD25" s="99"/>
      <c r="LE25" s="99"/>
      <c r="LF25" s="99"/>
      <c r="LG25" s="99"/>
      <c r="LH25" s="99"/>
      <c r="LI25" s="99"/>
      <c r="LJ25" s="99"/>
      <c r="LK25" s="99"/>
      <c r="LL25" s="99"/>
      <c r="LM25" s="99"/>
      <c r="LN25" s="99"/>
      <c r="LO25" s="99"/>
      <c r="LP25" s="99"/>
      <c r="LQ25" s="99"/>
      <c r="LR25" s="99"/>
      <c r="LS25" s="99"/>
      <c r="LT25" s="99"/>
      <c r="LU25" s="99"/>
      <c r="LV25" s="99"/>
      <c r="LW25" s="99"/>
      <c r="LX25" s="99"/>
      <c r="LY25" s="99"/>
      <c r="LZ25" s="99"/>
      <c r="MA25" s="99"/>
      <c r="MB25" s="99"/>
      <c r="MC25" s="99"/>
      <c r="MD25" s="99"/>
      <c r="ME25" s="99"/>
      <c r="MF25" s="99"/>
      <c r="MG25" s="99"/>
      <c r="MH25" s="99"/>
      <c r="MI25" s="99"/>
      <c r="MJ25" s="99"/>
      <c r="MK25" s="99"/>
      <c r="ML25" s="99"/>
      <c r="MM25" s="99"/>
      <c r="MN25" s="99"/>
      <c r="MO25" s="99"/>
      <c r="MP25" s="99"/>
      <c r="MQ25" s="99"/>
      <c r="MR25" s="99"/>
      <c r="MS25" s="99"/>
      <c r="MT25" s="99"/>
      <c r="MU25" s="99"/>
      <c r="MV25" s="99"/>
      <c r="MW25" s="99"/>
      <c r="MX25" s="99"/>
      <c r="MY25" s="99"/>
      <c r="MZ25" s="99"/>
      <c r="NA25" s="99"/>
      <c r="NB25" s="99"/>
      <c r="NC25" s="99"/>
      <c r="ND25" s="99"/>
      <c r="NE25" s="99"/>
      <c r="NF25" s="99"/>
      <c r="NG25" s="99"/>
      <c r="NH25" s="99"/>
      <c r="NI25" s="99"/>
      <c r="NJ25" s="99"/>
      <c r="NK25" s="99"/>
      <c r="NL25" s="99"/>
      <c r="NM25" s="99"/>
      <c r="NN25" s="99"/>
      <c r="NO25" s="99"/>
      <c r="NP25" s="99"/>
      <c r="NQ25" s="99"/>
      <c r="NR25" s="99"/>
      <c r="NS25" s="99"/>
      <c r="NT25" s="99"/>
      <c r="NU25" s="99"/>
      <c r="NV25" s="99"/>
      <c r="NW25" s="99"/>
      <c r="NX25" s="99"/>
      <c r="NY25" s="99"/>
      <c r="NZ25" s="99"/>
      <c r="OA25" s="99"/>
      <c r="OB25" s="99"/>
      <c r="OC25" s="99"/>
      <c r="OD25" s="99"/>
      <c r="OE25" s="99"/>
      <c r="OF25" s="99"/>
      <c r="OG25" s="99"/>
      <c r="OH25" s="99"/>
      <c r="OI25" s="99"/>
      <c r="OJ25" s="99"/>
      <c r="OK25" s="99"/>
      <c r="OL25" s="99"/>
      <c r="OM25" s="99"/>
      <c r="ON25" s="99"/>
      <c r="OO25" s="99"/>
      <c r="OP25" s="99"/>
      <c r="OQ25" s="99"/>
      <c r="OR25" s="99"/>
      <c r="OS25" s="99"/>
      <c r="OT25" s="99"/>
      <c r="OU25" s="99"/>
      <c r="OV25" s="99"/>
      <c r="OW25" s="99"/>
      <c r="OX25" s="99"/>
      <c r="OY25" s="99"/>
      <c r="OZ25" s="99"/>
      <c r="PA25" s="99"/>
      <c r="PB25" s="99"/>
      <c r="PC25" s="99"/>
      <c r="PD25" s="99"/>
      <c r="PE25" s="99"/>
      <c r="PF25" s="99"/>
      <c r="PG25" s="99"/>
      <c r="PH25" s="99"/>
      <c r="PI25" s="99"/>
      <c r="PJ25" s="99"/>
      <c r="PK25" s="99"/>
      <c r="PL25" s="99"/>
      <c r="PM25" s="99"/>
      <c r="PN25" s="99"/>
      <c r="PO25" s="99"/>
      <c r="PP25" s="99"/>
      <c r="PQ25" s="99"/>
      <c r="PR25" s="99"/>
      <c r="PS25" s="99"/>
      <c r="PT25" s="99"/>
      <c r="PU25" s="99"/>
      <c r="PV25" s="99"/>
      <c r="PW25" s="99"/>
      <c r="PX25" s="99"/>
      <c r="PY25" s="99"/>
      <c r="PZ25" s="99"/>
      <c r="QA25" s="99"/>
      <c r="QB25" s="99"/>
      <c r="QC25" s="99"/>
      <c r="QD25" s="99"/>
      <c r="QE25" s="99"/>
      <c r="QF25" s="99"/>
      <c r="QG25" s="99"/>
      <c r="QH25" s="99"/>
      <c r="QI25" s="99"/>
      <c r="QJ25" s="99"/>
      <c r="QK25" s="99"/>
      <c r="QL25" s="99"/>
      <c r="QM25" s="99"/>
      <c r="QN25" s="99"/>
      <c r="QO25" s="99"/>
      <c r="QP25" s="99"/>
      <c r="QQ25" s="99"/>
      <c r="QR25" s="99"/>
      <c r="QS25" s="99"/>
      <c r="QT25" s="99"/>
      <c r="QU25" s="99"/>
      <c r="QV25" s="99"/>
      <c r="QW25" s="99"/>
      <c r="QX25" s="99"/>
      <c r="QY25" s="99"/>
      <c r="QZ25" s="99"/>
      <c r="RA25" s="99"/>
      <c r="RB25" s="99"/>
      <c r="RC25" s="99"/>
      <c r="RD25" s="99"/>
      <c r="RE25" s="99"/>
      <c r="RF25" s="99"/>
      <c r="RG25" s="99"/>
      <c r="RH25" s="99"/>
      <c r="RI25" s="99"/>
      <c r="RJ25" s="99"/>
      <c r="RK25" s="99"/>
      <c r="RL25" s="99"/>
      <c r="RM25" s="99"/>
      <c r="RN25" s="99"/>
      <c r="RO25" s="99"/>
      <c r="RP25" s="99"/>
      <c r="RQ25" s="99"/>
      <c r="RR25" s="99"/>
      <c r="RS25" s="99"/>
      <c r="RT25" s="99"/>
      <c r="RU25" s="99"/>
      <c r="RV25" s="99"/>
      <c r="RW25" s="99"/>
      <c r="RX25" s="99"/>
      <c r="RY25" s="99"/>
      <c r="RZ25" s="99"/>
      <c r="SA25" s="99"/>
      <c r="SB25" s="99"/>
      <c r="SC25" s="99"/>
      <c r="SD25" s="99"/>
      <c r="SE25" s="99"/>
      <c r="SF25" s="99"/>
      <c r="SG25" s="99"/>
      <c r="SH25" s="99"/>
      <c r="SI25" s="99"/>
      <c r="SJ25" s="99"/>
      <c r="SK25" s="99"/>
      <c r="SL25" s="99"/>
      <c r="SM25" s="99"/>
      <c r="SN25" s="99"/>
      <c r="SO25" s="99"/>
      <c r="SP25" s="99"/>
      <c r="SQ25" s="99"/>
      <c r="SR25" s="99"/>
      <c r="SS25" s="99"/>
      <c r="ST25" s="99"/>
      <c r="SU25" s="99"/>
      <c r="SV25" s="99"/>
      <c r="SW25" s="99"/>
      <c r="SX25" s="99"/>
      <c r="SY25" s="99"/>
      <c r="SZ25" s="99"/>
      <c r="TA25" s="99"/>
      <c r="TB25" s="99"/>
      <c r="TC25" s="99"/>
      <c r="TD25" s="99"/>
      <c r="TE25" s="99"/>
      <c r="TF25" s="99"/>
      <c r="TG25" s="99"/>
      <c r="TH25" s="99"/>
      <c r="TI25" s="99"/>
      <c r="TJ25" s="99"/>
      <c r="TK25" s="99"/>
      <c r="TL25" s="99"/>
      <c r="TM25" s="99"/>
      <c r="TN25" s="99"/>
      <c r="TO25" s="99"/>
      <c r="TP25" s="99"/>
      <c r="TQ25" s="99"/>
      <c r="TR25" s="99"/>
      <c r="TS25" s="99"/>
      <c r="TT25" s="99"/>
      <c r="TU25" s="99"/>
      <c r="TV25" s="99"/>
      <c r="TW25" s="99"/>
      <c r="TX25" s="99"/>
      <c r="TY25" s="99"/>
      <c r="TZ25" s="99"/>
      <c r="UA25" s="99"/>
      <c r="UB25" s="99"/>
      <c r="UC25" s="99"/>
      <c r="UD25" s="99"/>
      <c r="UE25" s="99"/>
      <c r="UF25" s="99"/>
      <c r="UG25" s="99"/>
      <c r="UH25" s="99"/>
      <c r="UI25" s="99"/>
      <c r="UJ25" s="99"/>
      <c r="UK25" s="99"/>
      <c r="UL25" s="99"/>
      <c r="UM25" s="99"/>
      <c r="UN25" s="99"/>
      <c r="UO25" s="99"/>
      <c r="UP25" s="99"/>
      <c r="UQ25" s="99"/>
      <c r="UR25" s="99"/>
      <c r="US25" s="99"/>
      <c r="UT25" s="99"/>
      <c r="UU25" s="99"/>
      <c r="UV25" s="99"/>
      <c r="UW25" s="99"/>
      <c r="UX25" s="99"/>
      <c r="UY25" s="99"/>
      <c r="UZ25" s="99"/>
      <c r="VA25" s="99"/>
      <c r="VB25" s="99"/>
      <c r="VC25" s="99"/>
      <c r="VD25" s="99"/>
      <c r="VE25" s="99"/>
      <c r="VF25" s="99"/>
      <c r="VG25" s="99"/>
      <c r="VH25" s="99"/>
      <c r="VI25" s="99"/>
      <c r="VJ25" s="99"/>
      <c r="VK25" s="99"/>
      <c r="VL25" s="99"/>
      <c r="VM25" s="99"/>
      <c r="VN25" s="99"/>
      <c r="VO25" s="99"/>
      <c r="VP25" s="99"/>
      <c r="VQ25" s="99"/>
      <c r="VR25" s="99"/>
      <c r="VS25" s="99"/>
      <c r="VT25" s="99"/>
      <c r="VU25" s="99"/>
      <c r="VV25" s="99"/>
      <c r="VW25" s="99"/>
      <c r="VX25" s="99"/>
      <c r="VY25" s="99"/>
      <c r="VZ25" s="99"/>
      <c r="WA25" s="99"/>
      <c r="WB25" s="99"/>
      <c r="WC25" s="99"/>
      <c r="WD25" s="99"/>
      <c r="WE25" s="99"/>
      <c r="WF25" s="99"/>
      <c r="WG25" s="99"/>
      <c r="WH25" s="99"/>
      <c r="WI25" s="99"/>
      <c r="WJ25" s="99"/>
      <c r="WK25" s="99"/>
      <c r="WL25" s="99"/>
      <c r="WM25" s="99"/>
      <c r="WN25" s="99"/>
      <c r="WO25" s="99"/>
      <c r="WP25" s="99"/>
      <c r="WQ25" s="99"/>
      <c r="WR25" s="99"/>
      <c r="WS25" s="99"/>
      <c r="WT25" s="99"/>
      <c r="WU25" s="99"/>
      <c r="WV25" s="99"/>
      <c r="WW25" s="99"/>
      <c r="WX25" s="99"/>
      <c r="WY25" s="99"/>
      <c r="WZ25" s="99"/>
      <c r="XA25" s="99"/>
      <c r="XB25" s="99"/>
      <c r="XC25" s="99"/>
      <c r="XD25" s="99"/>
      <c r="XE25" s="99"/>
      <c r="XF25" s="99"/>
      <c r="XG25" s="99"/>
      <c r="XH25" s="99"/>
      <c r="XI25" s="99"/>
      <c r="XJ25" s="99"/>
      <c r="XK25" s="99"/>
      <c r="XL25" s="99"/>
      <c r="XM25" s="99"/>
      <c r="XN25" s="99"/>
      <c r="XO25" s="99"/>
      <c r="XP25" s="99"/>
      <c r="XQ25" s="99"/>
      <c r="XR25" s="99"/>
      <c r="XS25" s="99"/>
      <c r="XT25" s="99"/>
      <c r="XU25" s="99"/>
      <c r="XV25" s="99"/>
      <c r="XW25" s="99"/>
      <c r="XX25" s="99"/>
      <c r="XY25" s="99"/>
      <c r="XZ25" s="99"/>
      <c r="YA25" s="99"/>
      <c r="YB25" s="99"/>
      <c r="YC25" s="99"/>
      <c r="YD25" s="99"/>
      <c r="YE25" s="99"/>
      <c r="YF25" s="99"/>
      <c r="YG25" s="99"/>
      <c r="YH25" s="99"/>
      <c r="YI25" s="99"/>
      <c r="YJ25" s="99"/>
      <c r="YK25" s="99"/>
      <c r="YL25" s="99"/>
      <c r="YM25" s="99"/>
      <c r="YN25" s="99"/>
      <c r="YO25" s="99"/>
      <c r="YP25" s="99"/>
      <c r="YQ25" s="99"/>
      <c r="YR25" s="99"/>
      <c r="YS25" s="99"/>
      <c r="YT25" s="99"/>
      <c r="YU25" s="99"/>
      <c r="YV25" s="99"/>
      <c r="YW25" s="99"/>
      <c r="YX25" s="99"/>
      <c r="YY25" s="99"/>
      <c r="YZ25" s="99"/>
      <c r="ZA25" s="99"/>
      <c r="ZB25" s="99"/>
      <c r="ZC25" s="99"/>
      <c r="ZD25" s="99"/>
      <c r="ZE25" s="99"/>
      <c r="ZF25" s="99"/>
      <c r="ZG25" s="99"/>
      <c r="ZH25" s="99"/>
      <c r="ZI25" s="99"/>
      <c r="ZJ25" s="99"/>
      <c r="ZK25" s="99"/>
      <c r="ZL25" s="99"/>
      <c r="ZM25" s="99"/>
      <c r="ZN25" s="99"/>
      <c r="ZO25" s="99"/>
      <c r="ZP25" s="99"/>
      <c r="ZQ25" s="99"/>
      <c r="ZR25" s="99"/>
      <c r="ZS25" s="99"/>
      <c r="ZT25" s="99"/>
      <c r="ZU25" s="99"/>
      <c r="ZV25" s="99"/>
      <c r="ZW25" s="99"/>
      <c r="ZX25" s="99"/>
      <c r="ZY25" s="99"/>
      <c r="ZZ25" s="99"/>
      <c r="AAA25" s="99"/>
      <c r="AAB25" s="99"/>
      <c r="AAC25" s="99"/>
      <c r="AAD25" s="99"/>
      <c r="AAE25" s="99"/>
      <c r="AAF25" s="99"/>
      <c r="AAG25" s="99"/>
      <c r="AAH25" s="99"/>
      <c r="AAI25" s="99"/>
      <c r="AAJ25" s="99"/>
      <c r="AAK25" s="99"/>
      <c r="AAL25" s="99"/>
      <c r="AAM25" s="99"/>
      <c r="AAN25" s="99"/>
      <c r="AAO25" s="99"/>
      <c r="AAP25" s="99"/>
      <c r="AAQ25" s="99"/>
      <c r="AAR25" s="99"/>
      <c r="AAS25" s="99"/>
      <c r="AAT25" s="99"/>
      <c r="AAU25" s="99"/>
      <c r="AAV25" s="99"/>
      <c r="AAW25" s="99"/>
      <c r="AAX25" s="99"/>
      <c r="AAY25" s="99"/>
      <c r="AAZ25" s="99"/>
      <c r="ABA25" s="99"/>
      <c r="ABB25" s="99"/>
      <c r="ABC25" s="99"/>
      <c r="ABD25" s="99"/>
      <c r="ABE25" s="99"/>
      <c r="ABF25" s="99"/>
      <c r="ABG25" s="99"/>
      <c r="ABH25" s="99"/>
      <c r="ABI25" s="99"/>
      <c r="ABJ25" s="99"/>
      <c r="ABK25" s="99"/>
      <c r="ABL25" s="99"/>
      <c r="ABM25" s="99"/>
      <c r="ABN25" s="99"/>
      <c r="ABO25" s="99"/>
      <c r="ABP25" s="99"/>
      <c r="ABQ25" s="99"/>
      <c r="ABR25" s="99"/>
      <c r="ABS25" s="99"/>
      <c r="ABT25" s="99"/>
      <c r="ABU25" s="99"/>
      <c r="ABV25" s="99"/>
      <c r="ABW25" s="99"/>
      <c r="ABX25" s="99"/>
      <c r="ABY25" s="99"/>
      <c r="ABZ25" s="99"/>
      <c r="ACA25" s="99"/>
      <c r="ACB25" s="99"/>
      <c r="ACC25" s="99"/>
      <c r="ACD25" s="99"/>
      <c r="ACE25" s="99"/>
      <c r="ACF25" s="99"/>
      <c r="ACG25" s="99"/>
      <c r="ACH25" s="99"/>
      <c r="ACI25" s="99"/>
      <c r="ACJ25" s="99"/>
      <c r="ACK25" s="99"/>
      <c r="ACL25" s="99"/>
      <c r="ACM25" s="99"/>
      <c r="ACN25" s="99"/>
      <c r="ACO25" s="99"/>
      <c r="ACP25" s="99"/>
      <c r="ACQ25" s="99"/>
      <c r="ACR25" s="99"/>
      <c r="ACS25" s="99"/>
      <c r="ACT25" s="99"/>
      <c r="ACU25" s="99"/>
      <c r="ACV25" s="99"/>
      <c r="ACW25" s="99"/>
      <c r="ACX25" s="99"/>
      <c r="ACY25" s="99"/>
      <c r="ACZ25" s="99"/>
      <c r="ADA25" s="99"/>
      <c r="ADB25" s="99"/>
      <c r="ADC25" s="99"/>
      <c r="ADD25" s="99"/>
      <c r="ADE25" s="99"/>
      <c r="ADF25" s="99"/>
      <c r="ADG25" s="99"/>
      <c r="ADH25" s="99"/>
      <c r="ADI25" s="99"/>
      <c r="ADJ25" s="99"/>
      <c r="ADK25" s="99"/>
      <c r="ADL25" s="99"/>
      <c r="ADM25" s="99"/>
      <c r="ADN25" s="99"/>
      <c r="ADO25" s="99"/>
      <c r="ADP25" s="99"/>
      <c r="ADQ25" s="99"/>
      <c r="ADR25" s="99"/>
      <c r="ADS25" s="99"/>
      <c r="ADT25" s="99"/>
      <c r="ADU25" s="99"/>
      <c r="ADV25" s="99"/>
      <c r="ADW25" s="99"/>
      <c r="ADX25" s="99"/>
      <c r="ADY25" s="99"/>
      <c r="ADZ25" s="99"/>
      <c r="AEA25" s="99"/>
      <c r="AEB25" s="99"/>
      <c r="AEC25" s="99"/>
      <c r="AED25" s="99"/>
      <c r="AEE25" s="99"/>
      <c r="AEF25" s="99"/>
      <c r="AEG25" s="99"/>
      <c r="AEH25" s="99"/>
      <c r="AEI25" s="99"/>
      <c r="AEJ25" s="99"/>
      <c r="AEK25" s="99"/>
      <c r="AEL25" s="99"/>
      <c r="AEM25" s="99"/>
      <c r="AEN25" s="99"/>
      <c r="AEO25" s="99"/>
      <c r="AEP25" s="99"/>
      <c r="AEQ25" s="99"/>
      <c r="AER25" s="99"/>
      <c r="AES25" s="99"/>
      <c r="AET25" s="99"/>
      <c r="AEU25" s="99"/>
      <c r="AEV25" s="99"/>
      <c r="AEW25" s="99"/>
      <c r="AEX25" s="99"/>
      <c r="AEY25" s="99"/>
      <c r="AEZ25" s="99"/>
      <c r="AFA25" s="99"/>
      <c r="AFB25" s="99"/>
      <c r="AFC25" s="99"/>
      <c r="AFD25" s="99"/>
      <c r="AFE25" s="99"/>
      <c r="AFF25" s="99"/>
      <c r="AFG25" s="99"/>
      <c r="AFH25" s="99"/>
      <c r="AFI25" s="99"/>
      <c r="AFJ25" s="99"/>
      <c r="AFK25" s="99"/>
      <c r="AFL25" s="99"/>
      <c r="AFM25" s="99"/>
      <c r="AFN25" s="99"/>
      <c r="AFO25" s="99"/>
      <c r="AFP25" s="99"/>
      <c r="AFQ25" s="99"/>
      <c r="AFR25" s="99"/>
      <c r="AFS25" s="99"/>
      <c r="AFT25" s="99"/>
      <c r="AFU25" s="99"/>
      <c r="AFV25" s="99"/>
      <c r="AFW25" s="99"/>
      <c r="AFX25" s="99"/>
      <c r="AFY25" s="99"/>
      <c r="AFZ25" s="99"/>
      <c r="AGA25" s="99"/>
      <c r="AGB25" s="99"/>
      <c r="AGC25" s="99"/>
      <c r="AGD25" s="99"/>
      <c r="AGE25" s="99"/>
      <c r="AGF25" s="99"/>
      <c r="AGG25" s="99"/>
      <c r="AGH25" s="99"/>
      <c r="AGI25" s="99"/>
      <c r="AGJ25" s="99"/>
      <c r="AGK25" s="99"/>
      <c r="AGL25" s="99"/>
      <c r="AGM25" s="99"/>
      <c r="AGN25" s="99"/>
      <c r="AGO25" s="99"/>
      <c r="AGP25" s="99"/>
      <c r="AGQ25" s="99"/>
      <c r="AGR25" s="99"/>
      <c r="AGS25" s="99"/>
      <c r="AGT25" s="99"/>
      <c r="AGU25" s="99"/>
      <c r="AGV25" s="99"/>
      <c r="AGW25" s="99"/>
      <c r="AGX25" s="99"/>
      <c r="AGY25" s="99"/>
      <c r="AGZ25" s="99"/>
      <c r="AHA25" s="99"/>
      <c r="AHB25" s="99"/>
      <c r="AHC25" s="99"/>
      <c r="AHD25" s="99"/>
      <c r="AHE25" s="99"/>
      <c r="AHF25" s="99"/>
      <c r="AHG25" s="99"/>
      <c r="AHH25" s="99"/>
      <c r="AHI25" s="99"/>
      <c r="AHJ25" s="99"/>
      <c r="AHK25" s="99"/>
      <c r="AHL25" s="99"/>
      <c r="AHM25" s="99"/>
      <c r="AHN25" s="99"/>
      <c r="AHO25" s="99"/>
      <c r="AHP25" s="99"/>
      <c r="AHQ25" s="99"/>
      <c r="AHR25" s="99"/>
      <c r="AHS25" s="99"/>
      <c r="AHT25" s="99"/>
      <c r="AHU25" s="99"/>
      <c r="AHV25" s="99"/>
      <c r="AHW25" s="99"/>
      <c r="AHX25" s="99"/>
      <c r="AHY25" s="99"/>
      <c r="AHZ25" s="99"/>
      <c r="AIA25" s="99"/>
      <c r="AIB25" s="99"/>
      <c r="AIC25" s="99"/>
      <c r="AID25" s="99"/>
      <c r="AIE25" s="99"/>
      <c r="AIF25" s="99"/>
      <c r="AIG25" s="99"/>
      <c r="AIH25" s="99"/>
      <c r="AII25" s="99"/>
      <c r="AIJ25" s="99"/>
      <c r="AIK25" s="99"/>
      <c r="AIL25" s="99"/>
      <c r="AIM25" s="99"/>
      <c r="AIN25" s="99"/>
      <c r="AIO25" s="99"/>
      <c r="AIP25" s="99"/>
      <c r="AIQ25" s="99"/>
      <c r="AIR25" s="99"/>
      <c r="AIS25" s="99"/>
      <c r="AIT25" s="99"/>
      <c r="AIU25" s="99"/>
      <c r="AIV25" s="99"/>
      <c r="AIW25" s="99"/>
      <c r="AIX25" s="99"/>
      <c r="AIY25" s="99"/>
      <c r="AIZ25" s="99"/>
      <c r="AJA25" s="99"/>
      <c r="AJB25" s="99"/>
      <c r="AJC25" s="99"/>
      <c r="AJD25" s="99"/>
      <c r="AJE25" s="99"/>
      <c r="AJF25" s="99"/>
      <c r="AJG25" s="99"/>
      <c r="AJH25" s="99"/>
      <c r="AJI25" s="99"/>
      <c r="AJJ25" s="99"/>
      <c r="AJK25" s="99"/>
      <c r="AJL25" s="99"/>
      <c r="AJM25" s="99"/>
      <c r="AJN25" s="99"/>
      <c r="AJO25" s="99"/>
      <c r="AJP25" s="99"/>
      <c r="AJQ25" s="99"/>
      <c r="AJR25" s="99"/>
      <c r="AJS25" s="99"/>
      <c r="AJT25" s="99"/>
      <c r="AJU25" s="99"/>
      <c r="AJV25" s="99"/>
      <c r="AJW25" s="99"/>
      <c r="AJX25" s="99"/>
      <c r="AJY25" s="99"/>
      <c r="AJZ25" s="99"/>
      <c r="AKA25" s="99"/>
      <c r="AKB25" s="99"/>
      <c r="AKC25" s="99"/>
      <c r="AKD25" s="99"/>
      <c r="AKE25" s="99"/>
      <c r="AKF25" s="99"/>
      <c r="AKG25" s="99"/>
      <c r="AKH25" s="99"/>
      <c r="AKI25" s="99"/>
      <c r="AKJ25" s="99"/>
      <c r="AKK25" s="99"/>
      <c r="AKL25" s="99"/>
      <c r="AKM25" s="99"/>
      <c r="AKN25" s="99"/>
      <c r="AKO25" s="99"/>
      <c r="AKP25" s="99"/>
      <c r="AKQ25" s="99"/>
      <c r="AKR25" s="99"/>
      <c r="AKS25" s="99"/>
      <c r="AKT25" s="99"/>
      <c r="AKU25" s="99"/>
      <c r="AKV25" s="99"/>
      <c r="AKW25" s="99"/>
      <c r="AKX25" s="99"/>
      <c r="AKY25" s="99"/>
      <c r="AKZ25" s="99"/>
      <c r="ALA25" s="99"/>
      <c r="ALB25" s="99"/>
      <c r="ALC25" s="99"/>
      <c r="ALD25" s="99"/>
      <c r="ALE25" s="99"/>
      <c r="ALF25" s="99"/>
      <c r="ALG25" s="99"/>
      <c r="ALH25" s="99"/>
      <c r="ALI25" s="99"/>
      <c r="ALJ25" s="99"/>
      <c r="ALK25" s="99"/>
      <c r="ALL25" s="99"/>
      <c r="ALM25" s="99"/>
      <c r="ALN25" s="99"/>
      <c r="ALO25" s="99"/>
      <c r="ALP25" s="99"/>
      <c r="ALQ25" s="99"/>
      <c r="ALR25" s="99"/>
      <c r="ALS25" s="99"/>
      <c r="ALT25" s="99"/>
      <c r="ALU25" s="99"/>
      <c r="ALV25" s="99"/>
      <c r="ALW25" s="99"/>
      <c r="ALX25" s="99"/>
      <c r="ALY25" s="99"/>
      <c r="ALZ25" s="99"/>
      <c r="AMA25" s="99"/>
      <c r="AMB25" s="99"/>
      <c r="AMC25" s="99"/>
      <c r="AMD25" s="99"/>
      <c r="AME25" s="99"/>
      <c r="AMF25" s="99"/>
      <c r="AMG25" s="99"/>
      <c r="AMH25" s="99"/>
      <c r="AMI25" s="99"/>
      <c r="AMJ25" s="99"/>
    </row>
    <row r="26" spans="1:1024" ht="6.75" customHeight="1">
      <c r="A26" s="98"/>
      <c r="B26" s="144"/>
      <c r="C26" s="144"/>
      <c r="D26" s="144"/>
      <c r="E26" s="144"/>
      <c r="F26" s="144"/>
      <c r="G26" s="121"/>
      <c r="H26" s="121"/>
      <c r="I26" s="121"/>
      <c r="J26" s="121"/>
      <c r="K26" s="121"/>
      <c r="L26" s="121"/>
      <c r="M26" s="121"/>
      <c r="N26" s="121"/>
      <c r="O26" s="121"/>
      <c r="P26" s="121"/>
      <c r="Q26" s="121"/>
      <c r="R26" s="121"/>
      <c r="S26" s="121"/>
      <c r="T26" s="136"/>
      <c r="U26" s="136"/>
      <c r="V26" s="121"/>
      <c r="W26" s="121"/>
      <c r="X26" s="121"/>
      <c r="Y26" s="121"/>
      <c r="Z26" s="121"/>
      <c r="AA26" s="121"/>
      <c r="AB26" s="121"/>
      <c r="AC26" s="121"/>
      <c r="AD26" s="121"/>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c r="IW26" s="99"/>
      <c r="IX26" s="99"/>
      <c r="IY26" s="99"/>
      <c r="IZ26" s="99"/>
      <c r="JA26" s="99"/>
      <c r="JB26" s="99"/>
      <c r="JC26" s="99"/>
      <c r="JD26" s="99"/>
      <c r="JE26" s="99"/>
      <c r="JF26" s="99"/>
      <c r="JG26" s="99"/>
      <c r="JH26" s="99"/>
      <c r="JI26" s="99"/>
      <c r="JJ26" s="99"/>
      <c r="JK26" s="99"/>
      <c r="JL26" s="99"/>
      <c r="JM26" s="99"/>
      <c r="JN26" s="99"/>
      <c r="JO26" s="99"/>
      <c r="JP26" s="99"/>
      <c r="JQ26" s="99"/>
      <c r="JR26" s="99"/>
      <c r="JS26" s="99"/>
      <c r="JT26" s="99"/>
      <c r="JU26" s="99"/>
      <c r="JV26" s="99"/>
      <c r="JW26" s="99"/>
      <c r="JX26" s="99"/>
      <c r="JY26" s="99"/>
      <c r="JZ26" s="99"/>
      <c r="KA26" s="99"/>
      <c r="KB26" s="99"/>
      <c r="KC26" s="99"/>
      <c r="KD26" s="99"/>
      <c r="KE26" s="99"/>
      <c r="KF26" s="99"/>
      <c r="KG26" s="99"/>
      <c r="KH26" s="99"/>
      <c r="KI26" s="99"/>
      <c r="KJ26" s="99"/>
      <c r="KK26" s="99"/>
      <c r="KL26" s="99"/>
      <c r="KM26" s="99"/>
      <c r="KN26" s="99"/>
      <c r="KO26" s="99"/>
      <c r="KP26" s="99"/>
      <c r="KQ26" s="99"/>
      <c r="KR26" s="99"/>
      <c r="KS26" s="99"/>
      <c r="KT26" s="99"/>
      <c r="KU26" s="99"/>
      <c r="KV26" s="99"/>
      <c r="KW26" s="99"/>
      <c r="KX26" s="99"/>
      <c r="KY26" s="99"/>
      <c r="KZ26" s="99"/>
      <c r="LA26" s="99"/>
      <c r="LB26" s="99"/>
      <c r="LC26" s="99"/>
      <c r="LD26" s="99"/>
      <c r="LE26" s="99"/>
      <c r="LF26" s="99"/>
      <c r="LG26" s="99"/>
      <c r="LH26" s="99"/>
      <c r="LI26" s="99"/>
      <c r="LJ26" s="99"/>
      <c r="LK26" s="99"/>
      <c r="LL26" s="99"/>
      <c r="LM26" s="99"/>
      <c r="LN26" s="99"/>
      <c r="LO26" s="99"/>
      <c r="LP26" s="99"/>
      <c r="LQ26" s="99"/>
      <c r="LR26" s="99"/>
      <c r="LS26" s="99"/>
      <c r="LT26" s="99"/>
      <c r="LU26" s="99"/>
      <c r="LV26" s="99"/>
      <c r="LW26" s="99"/>
      <c r="LX26" s="99"/>
      <c r="LY26" s="99"/>
      <c r="LZ26" s="99"/>
      <c r="MA26" s="99"/>
      <c r="MB26" s="99"/>
      <c r="MC26" s="99"/>
      <c r="MD26" s="99"/>
      <c r="ME26" s="99"/>
      <c r="MF26" s="99"/>
      <c r="MG26" s="99"/>
      <c r="MH26" s="99"/>
      <c r="MI26" s="99"/>
      <c r="MJ26" s="99"/>
      <c r="MK26" s="99"/>
      <c r="ML26" s="99"/>
      <c r="MM26" s="99"/>
      <c r="MN26" s="99"/>
      <c r="MO26" s="99"/>
      <c r="MP26" s="99"/>
      <c r="MQ26" s="99"/>
      <c r="MR26" s="99"/>
      <c r="MS26" s="99"/>
      <c r="MT26" s="99"/>
      <c r="MU26" s="99"/>
      <c r="MV26" s="99"/>
      <c r="MW26" s="99"/>
      <c r="MX26" s="99"/>
      <c r="MY26" s="99"/>
      <c r="MZ26" s="99"/>
      <c r="NA26" s="99"/>
      <c r="NB26" s="99"/>
      <c r="NC26" s="99"/>
      <c r="ND26" s="99"/>
      <c r="NE26" s="99"/>
      <c r="NF26" s="99"/>
      <c r="NG26" s="99"/>
      <c r="NH26" s="99"/>
      <c r="NI26" s="99"/>
      <c r="NJ26" s="99"/>
      <c r="NK26" s="99"/>
      <c r="NL26" s="99"/>
      <c r="NM26" s="99"/>
      <c r="NN26" s="99"/>
      <c r="NO26" s="99"/>
      <c r="NP26" s="99"/>
      <c r="NQ26" s="99"/>
      <c r="NR26" s="99"/>
      <c r="NS26" s="99"/>
      <c r="NT26" s="99"/>
      <c r="NU26" s="99"/>
      <c r="NV26" s="99"/>
      <c r="NW26" s="99"/>
      <c r="NX26" s="99"/>
      <c r="NY26" s="99"/>
      <c r="NZ26" s="99"/>
      <c r="OA26" s="99"/>
      <c r="OB26" s="99"/>
      <c r="OC26" s="99"/>
      <c r="OD26" s="99"/>
      <c r="OE26" s="99"/>
      <c r="OF26" s="99"/>
      <c r="OG26" s="99"/>
      <c r="OH26" s="99"/>
      <c r="OI26" s="99"/>
      <c r="OJ26" s="99"/>
      <c r="OK26" s="99"/>
      <c r="OL26" s="99"/>
      <c r="OM26" s="99"/>
      <c r="ON26" s="99"/>
      <c r="OO26" s="99"/>
      <c r="OP26" s="99"/>
      <c r="OQ26" s="99"/>
      <c r="OR26" s="99"/>
      <c r="OS26" s="99"/>
      <c r="OT26" s="99"/>
      <c r="OU26" s="99"/>
      <c r="OV26" s="99"/>
      <c r="OW26" s="99"/>
      <c r="OX26" s="99"/>
      <c r="OY26" s="99"/>
      <c r="OZ26" s="99"/>
      <c r="PA26" s="99"/>
      <c r="PB26" s="99"/>
      <c r="PC26" s="99"/>
      <c r="PD26" s="99"/>
      <c r="PE26" s="99"/>
      <c r="PF26" s="99"/>
      <c r="PG26" s="99"/>
      <c r="PH26" s="99"/>
      <c r="PI26" s="99"/>
      <c r="PJ26" s="99"/>
      <c r="PK26" s="99"/>
      <c r="PL26" s="99"/>
      <c r="PM26" s="99"/>
      <c r="PN26" s="99"/>
      <c r="PO26" s="99"/>
      <c r="PP26" s="99"/>
      <c r="PQ26" s="99"/>
      <c r="PR26" s="99"/>
      <c r="PS26" s="99"/>
      <c r="PT26" s="99"/>
      <c r="PU26" s="99"/>
      <c r="PV26" s="99"/>
      <c r="PW26" s="99"/>
      <c r="PX26" s="99"/>
      <c r="PY26" s="99"/>
      <c r="PZ26" s="99"/>
      <c r="QA26" s="99"/>
      <c r="QB26" s="99"/>
      <c r="QC26" s="99"/>
      <c r="QD26" s="99"/>
      <c r="QE26" s="99"/>
      <c r="QF26" s="99"/>
      <c r="QG26" s="99"/>
      <c r="QH26" s="99"/>
      <c r="QI26" s="99"/>
      <c r="QJ26" s="99"/>
      <c r="QK26" s="99"/>
      <c r="QL26" s="99"/>
      <c r="QM26" s="99"/>
      <c r="QN26" s="99"/>
      <c r="QO26" s="99"/>
      <c r="QP26" s="99"/>
      <c r="QQ26" s="99"/>
      <c r="QR26" s="99"/>
      <c r="QS26" s="99"/>
      <c r="QT26" s="99"/>
      <c r="QU26" s="99"/>
      <c r="QV26" s="99"/>
      <c r="QW26" s="99"/>
      <c r="QX26" s="99"/>
      <c r="QY26" s="99"/>
      <c r="QZ26" s="99"/>
      <c r="RA26" s="99"/>
      <c r="RB26" s="99"/>
      <c r="RC26" s="99"/>
      <c r="RD26" s="99"/>
      <c r="RE26" s="99"/>
      <c r="RF26" s="99"/>
      <c r="RG26" s="99"/>
      <c r="RH26" s="99"/>
      <c r="RI26" s="99"/>
      <c r="RJ26" s="99"/>
      <c r="RK26" s="99"/>
      <c r="RL26" s="99"/>
      <c r="RM26" s="99"/>
      <c r="RN26" s="99"/>
      <c r="RO26" s="99"/>
      <c r="RP26" s="99"/>
      <c r="RQ26" s="99"/>
      <c r="RR26" s="99"/>
      <c r="RS26" s="99"/>
      <c r="RT26" s="99"/>
      <c r="RU26" s="99"/>
      <c r="RV26" s="99"/>
      <c r="RW26" s="99"/>
      <c r="RX26" s="99"/>
      <c r="RY26" s="99"/>
      <c r="RZ26" s="99"/>
      <c r="SA26" s="99"/>
      <c r="SB26" s="99"/>
      <c r="SC26" s="99"/>
      <c r="SD26" s="99"/>
      <c r="SE26" s="99"/>
      <c r="SF26" s="99"/>
      <c r="SG26" s="99"/>
      <c r="SH26" s="99"/>
      <c r="SI26" s="99"/>
      <c r="SJ26" s="99"/>
      <c r="SK26" s="99"/>
      <c r="SL26" s="99"/>
      <c r="SM26" s="99"/>
      <c r="SN26" s="99"/>
      <c r="SO26" s="99"/>
      <c r="SP26" s="99"/>
      <c r="SQ26" s="99"/>
      <c r="SR26" s="99"/>
      <c r="SS26" s="99"/>
      <c r="ST26" s="99"/>
      <c r="SU26" s="99"/>
      <c r="SV26" s="99"/>
      <c r="SW26" s="99"/>
      <c r="SX26" s="99"/>
      <c r="SY26" s="99"/>
      <c r="SZ26" s="99"/>
      <c r="TA26" s="99"/>
      <c r="TB26" s="99"/>
      <c r="TC26" s="99"/>
      <c r="TD26" s="99"/>
      <c r="TE26" s="99"/>
      <c r="TF26" s="99"/>
      <c r="TG26" s="99"/>
      <c r="TH26" s="99"/>
      <c r="TI26" s="99"/>
      <c r="TJ26" s="99"/>
      <c r="TK26" s="99"/>
      <c r="TL26" s="99"/>
      <c r="TM26" s="99"/>
      <c r="TN26" s="99"/>
      <c r="TO26" s="99"/>
      <c r="TP26" s="99"/>
      <c r="TQ26" s="99"/>
      <c r="TR26" s="99"/>
      <c r="TS26" s="99"/>
      <c r="TT26" s="99"/>
      <c r="TU26" s="99"/>
      <c r="TV26" s="99"/>
      <c r="TW26" s="99"/>
      <c r="TX26" s="99"/>
      <c r="TY26" s="99"/>
      <c r="TZ26" s="99"/>
      <c r="UA26" s="99"/>
      <c r="UB26" s="99"/>
      <c r="UC26" s="99"/>
      <c r="UD26" s="99"/>
      <c r="UE26" s="99"/>
      <c r="UF26" s="99"/>
      <c r="UG26" s="99"/>
      <c r="UH26" s="99"/>
      <c r="UI26" s="99"/>
      <c r="UJ26" s="99"/>
      <c r="UK26" s="99"/>
      <c r="UL26" s="99"/>
      <c r="UM26" s="99"/>
      <c r="UN26" s="99"/>
      <c r="UO26" s="99"/>
      <c r="UP26" s="99"/>
      <c r="UQ26" s="99"/>
      <c r="UR26" s="99"/>
      <c r="US26" s="99"/>
      <c r="UT26" s="99"/>
      <c r="UU26" s="99"/>
      <c r="UV26" s="99"/>
      <c r="UW26" s="99"/>
      <c r="UX26" s="99"/>
      <c r="UY26" s="99"/>
      <c r="UZ26" s="99"/>
      <c r="VA26" s="99"/>
      <c r="VB26" s="99"/>
      <c r="VC26" s="99"/>
      <c r="VD26" s="99"/>
      <c r="VE26" s="99"/>
      <c r="VF26" s="99"/>
      <c r="VG26" s="99"/>
      <c r="VH26" s="99"/>
      <c r="VI26" s="99"/>
      <c r="VJ26" s="99"/>
      <c r="VK26" s="99"/>
      <c r="VL26" s="99"/>
      <c r="VM26" s="99"/>
      <c r="VN26" s="99"/>
      <c r="VO26" s="99"/>
      <c r="VP26" s="99"/>
      <c r="VQ26" s="99"/>
      <c r="VR26" s="99"/>
      <c r="VS26" s="99"/>
      <c r="VT26" s="99"/>
      <c r="VU26" s="99"/>
      <c r="VV26" s="99"/>
      <c r="VW26" s="99"/>
      <c r="VX26" s="99"/>
      <c r="VY26" s="99"/>
      <c r="VZ26" s="99"/>
      <c r="WA26" s="99"/>
      <c r="WB26" s="99"/>
      <c r="WC26" s="99"/>
      <c r="WD26" s="99"/>
      <c r="WE26" s="99"/>
      <c r="WF26" s="99"/>
      <c r="WG26" s="99"/>
      <c r="WH26" s="99"/>
      <c r="WI26" s="99"/>
      <c r="WJ26" s="99"/>
      <c r="WK26" s="99"/>
      <c r="WL26" s="99"/>
      <c r="WM26" s="99"/>
      <c r="WN26" s="99"/>
      <c r="WO26" s="99"/>
      <c r="WP26" s="99"/>
      <c r="WQ26" s="99"/>
      <c r="WR26" s="99"/>
      <c r="WS26" s="99"/>
      <c r="WT26" s="99"/>
      <c r="WU26" s="99"/>
      <c r="WV26" s="99"/>
      <c r="WW26" s="99"/>
      <c r="WX26" s="99"/>
      <c r="WY26" s="99"/>
      <c r="WZ26" s="99"/>
      <c r="XA26" s="99"/>
      <c r="XB26" s="99"/>
      <c r="XC26" s="99"/>
      <c r="XD26" s="99"/>
      <c r="XE26" s="99"/>
      <c r="XF26" s="99"/>
      <c r="XG26" s="99"/>
      <c r="XH26" s="99"/>
      <c r="XI26" s="99"/>
      <c r="XJ26" s="99"/>
      <c r="XK26" s="99"/>
      <c r="XL26" s="99"/>
      <c r="XM26" s="99"/>
      <c r="XN26" s="99"/>
      <c r="XO26" s="99"/>
      <c r="XP26" s="99"/>
      <c r="XQ26" s="99"/>
      <c r="XR26" s="99"/>
      <c r="XS26" s="99"/>
      <c r="XT26" s="99"/>
      <c r="XU26" s="99"/>
      <c r="XV26" s="99"/>
      <c r="XW26" s="99"/>
      <c r="XX26" s="99"/>
      <c r="XY26" s="99"/>
      <c r="XZ26" s="99"/>
      <c r="YA26" s="99"/>
      <c r="YB26" s="99"/>
      <c r="YC26" s="99"/>
      <c r="YD26" s="99"/>
      <c r="YE26" s="99"/>
      <c r="YF26" s="99"/>
      <c r="YG26" s="99"/>
      <c r="YH26" s="99"/>
      <c r="YI26" s="99"/>
      <c r="YJ26" s="99"/>
      <c r="YK26" s="99"/>
      <c r="YL26" s="99"/>
      <c r="YM26" s="99"/>
      <c r="YN26" s="99"/>
      <c r="YO26" s="99"/>
      <c r="YP26" s="99"/>
      <c r="YQ26" s="99"/>
      <c r="YR26" s="99"/>
      <c r="YS26" s="99"/>
      <c r="YT26" s="99"/>
      <c r="YU26" s="99"/>
      <c r="YV26" s="99"/>
      <c r="YW26" s="99"/>
      <c r="YX26" s="99"/>
      <c r="YY26" s="99"/>
      <c r="YZ26" s="99"/>
      <c r="ZA26" s="99"/>
      <c r="ZB26" s="99"/>
      <c r="ZC26" s="99"/>
      <c r="ZD26" s="99"/>
      <c r="ZE26" s="99"/>
      <c r="ZF26" s="99"/>
      <c r="ZG26" s="99"/>
      <c r="ZH26" s="99"/>
      <c r="ZI26" s="99"/>
      <c r="ZJ26" s="99"/>
      <c r="ZK26" s="99"/>
      <c r="ZL26" s="99"/>
      <c r="ZM26" s="99"/>
      <c r="ZN26" s="99"/>
      <c r="ZO26" s="99"/>
      <c r="ZP26" s="99"/>
      <c r="ZQ26" s="99"/>
      <c r="ZR26" s="99"/>
      <c r="ZS26" s="99"/>
      <c r="ZT26" s="99"/>
      <c r="ZU26" s="99"/>
      <c r="ZV26" s="99"/>
      <c r="ZW26" s="99"/>
      <c r="ZX26" s="99"/>
      <c r="ZY26" s="99"/>
      <c r="ZZ26" s="99"/>
      <c r="AAA26" s="99"/>
      <c r="AAB26" s="99"/>
      <c r="AAC26" s="99"/>
      <c r="AAD26" s="99"/>
      <c r="AAE26" s="99"/>
      <c r="AAF26" s="99"/>
      <c r="AAG26" s="99"/>
      <c r="AAH26" s="99"/>
      <c r="AAI26" s="99"/>
      <c r="AAJ26" s="99"/>
      <c r="AAK26" s="99"/>
      <c r="AAL26" s="99"/>
      <c r="AAM26" s="99"/>
      <c r="AAN26" s="99"/>
      <c r="AAO26" s="99"/>
      <c r="AAP26" s="99"/>
      <c r="AAQ26" s="99"/>
      <c r="AAR26" s="99"/>
      <c r="AAS26" s="99"/>
      <c r="AAT26" s="99"/>
      <c r="AAU26" s="99"/>
      <c r="AAV26" s="99"/>
      <c r="AAW26" s="99"/>
      <c r="AAX26" s="99"/>
      <c r="AAY26" s="99"/>
      <c r="AAZ26" s="99"/>
      <c r="ABA26" s="99"/>
      <c r="ABB26" s="99"/>
      <c r="ABC26" s="99"/>
      <c r="ABD26" s="99"/>
      <c r="ABE26" s="99"/>
      <c r="ABF26" s="99"/>
      <c r="ABG26" s="99"/>
      <c r="ABH26" s="99"/>
      <c r="ABI26" s="99"/>
      <c r="ABJ26" s="99"/>
      <c r="ABK26" s="99"/>
      <c r="ABL26" s="99"/>
      <c r="ABM26" s="99"/>
      <c r="ABN26" s="99"/>
      <c r="ABO26" s="99"/>
      <c r="ABP26" s="99"/>
      <c r="ABQ26" s="99"/>
      <c r="ABR26" s="99"/>
      <c r="ABS26" s="99"/>
      <c r="ABT26" s="99"/>
      <c r="ABU26" s="99"/>
      <c r="ABV26" s="99"/>
      <c r="ABW26" s="99"/>
      <c r="ABX26" s="99"/>
      <c r="ABY26" s="99"/>
      <c r="ABZ26" s="99"/>
      <c r="ACA26" s="99"/>
      <c r="ACB26" s="99"/>
      <c r="ACC26" s="99"/>
      <c r="ACD26" s="99"/>
      <c r="ACE26" s="99"/>
      <c r="ACF26" s="99"/>
      <c r="ACG26" s="99"/>
      <c r="ACH26" s="99"/>
      <c r="ACI26" s="99"/>
      <c r="ACJ26" s="99"/>
      <c r="ACK26" s="99"/>
      <c r="ACL26" s="99"/>
      <c r="ACM26" s="99"/>
      <c r="ACN26" s="99"/>
      <c r="ACO26" s="99"/>
      <c r="ACP26" s="99"/>
      <c r="ACQ26" s="99"/>
      <c r="ACR26" s="99"/>
      <c r="ACS26" s="99"/>
      <c r="ACT26" s="99"/>
      <c r="ACU26" s="99"/>
      <c r="ACV26" s="99"/>
      <c r="ACW26" s="99"/>
      <c r="ACX26" s="99"/>
      <c r="ACY26" s="99"/>
      <c r="ACZ26" s="99"/>
      <c r="ADA26" s="99"/>
      <c r="ADB26" s="99"/>
      <c r="ADC26" s="99"/>
      <c r="ADD26" s="99"/>
      <c r="ADE26" s="99"/>
      <c r="ADF26" s="99"/>
      <c r="ADG26" s="99"/>
      <c r="ADH26" s="99"/>
      <c r="ADI26" s="99"/>
      <c r="ADJ26" s="99"/>
      <c r="ADK26" s="99"/>
      <c r="ADL26" s="99"/>
      <c r="ADM26" s="99"/>
      <c r="ADN26" s="99"/>
      <c r="ADO26" s="99"/>
      <c r="ADP26" s="99"/>
      <c r="ADQ26" s="99"/>
      <c r="ADR26" s="99"/>
      <c r="ADS26" s="99"/>
      <c r="ADT26" s="99"/>
      <c r="ADU26" s="99"/>
      <c r="ADV26" s="99"/>
      <c r="ADW26" s="99"/>
      <c r="ADX26" s="99"/>
      <c r="ADY26" s="99"/>
      <c r="ADZ26" s="99"/>
      <c r="AEA26" s="99"/>
      <c r="AEB26" s="99"/>
      <c r="AEC26" s="99"/>
      <c r="AED26" s="99"/>
      <c r="AEE26" s="99"/>
      <c r="AEF26" s="99"/>
      <c r="AEG26" s="99"/>
      <c r="AEH26" s="99"/>
      <c r="AEI26" s="99"/>
      <c r="AEJ26" s="99"/>
      <c r="AEK26" s="99"/>
      <c r="AEL26" s="99"/>
      <c r="AEM26" s="99"/>
      <c r="AEN26" s="99"/>
      <c r="AEO26" s="99"/>
      <c r="AEP26" s="99"/>
      <c r="AEQ26" s="99"/>
      <c r="AER26" s="99"/>
      <c r="AES26" s="99"/>
      <c r="AET26" s="99"/>
      <c r="AEU26" s="99"/>
      <c r="AEV26" s="99"/>
      <c r="AEW26" s="99"/>
      <c r="AEX26" s="99"/>
      <c r="AEY26" s="99"/>
      <c r="AEZ26" s="99"/>
      <c r="AFA26" s="99"/>
      <c r="AFB26" s="99"/>
      <c r="AFC26" s="99"/>
      <c r="AFD26" s="99"/>
      <c r="AFE26" s="99"/>
      <c r="AFF26" s="99"/>
      <c r="AFG26" s="99"/>
      <c r="AFH26" s="99"/>
      <c r="AFI26" s="99"/>
      <c r="AFJ26" s="99"/>
      <c r="AFK26" s="99"/>
      <c r="AFL26" s="99"/>
      <c r="AFM26" s="99"/>
      <c r="AFN26" s="99"/>
      <c r="AFO26" s="99"/>
      <c r="AFP26" s="99"/>
      <c r="AFQ26" s="99"/>
      <c r="AFR26" s="99"/>
      <c r="AFS26" s="99"/>
      <c r="AFT26" s="99"/>
      <c r="AFU26" s="99"/>
      <c r="AFV26" s="99"/>
      <c r="AFW26" s="99"/>
      <c r="AFX26" s="99"/>
      <c r="AFY26" s="99"/>
      <c r="AFZ26" s="99"/>
      <c r="AGA26" s="99"/>
      <c r="AGB26" s="99"/>
      <c r="AGC26" s="99"/>
      <c r="AGD26" s="99"/>
      <c r="AGE26" s="99"/>
      <c r="AGF26" s="99"/>
      <c r="AGG26" s="99"/>
      <c r="AGH26" s="99"/>
      <c r="AGI26" s="99"/>
      <c r="AGJ26" s="99"/>
      <c r="AGK26" s="99"/>
      <c r="AGL26" s="99"/>
      <c r="AGM26" s="99"/>
      <c r="AGN26" s="99"/>
      <c r="AGO26" s="99"/>
      <c r="AGP26" s="99"/>
      <c r="AGQ26" s="99"/>
      <c r="AGR26" s="99"/>
      <c r="AGS26" s="99"/>
      <c r="AGT26" s="99"/>
      <c r="AGU26" s="99"/>
      <c r="AGV26" s="99"/>
      <c r="AGW26" s="99"/>
      <c r="AGX26" s="99"/>
      <c r="AGY26" s="99"/>
      <c r="AGZ26" s="99"/>
      <c r="AHA26" s="99"/>
      <c r="AHB26" s="99"/>
      <c r="AHC26" s="99"/>
      <c r="AHD26" s="99"/>
      <c r="AHE26" s="99"/>
      <c r="AHF26" s="99"/>
      <c r="AHG26" s="99"/>
      <c r="AHH26" s="99"/>
      <c r="AHI26" s="99"/>
      <c r="AHJ26" s="99"/>
      <c r="AHK26" s="99"/>
      <c r="AHL26" s="99"/>
      <c r="AHM26" s="99"/>
      <c r="AHN26" s="99"/>
      <c r="AHO26" s="99"/>
      <c r="AHP26" s="99"/>
      <c r="AHQ26" s="99"/>
      <c r="AHR26" s="99"/>
      <c r="AHS26" s="99"/>
      <c r="AHT26" s="99"/>
      <c r="AHU26" s="99"/>
      <c r="AHV26" s="99"/>
      <c r="AHW26" s="99"/>
      <c r="AHX26" s="99"/>
      <c r="AHY26" s="99"/>
      <c r="AHZ26" s="99"/>
      <c r="AIA26" s="99"/>
      <c r="AIB26" s="99"/>
      <c r="AIC26" s="99"/>
      <c r="AID26" s="99"/>
      <c r="AIE26" s="99"/>
      <c r="AIF26" s="99"/>
      <c r="AIG26" s="99"/>
      <c r="AIH26" s="99"/>
      <c r="AII26" s="99"/>
      <c r="AIJ26" s="99"/>
      <c r="AIK26" s="99"/>
      <c r="AIL26" s="99"/>
      <c r="AIM26" s="99"/>
      <c r="AIN26" s="99"/>
      <c r="AIO26" s="99"/>
      <c r="AIP26" s="99"/>
      <c r="AIQ26" s="99"/>
      <c r="AIR26" s="99"/>
      <c r="AIS26" s="99"/>
      <c r="AIT26" s="99"/>
      <c r="AIU26" s="99"/>
      <c r="AIV26" s="99"/>
      <c r="AIW26" s="99"/>
      <c r="AIX26" s="99"/>
      <c r="AIY26" s="99"/>
      <c r="AIZ26" s="99"/>
      <c r="AJA26" s="99"/>
      <c r="AJB26" s="99"/>
      <c r="AJC26" s="99"/>
      <c r="AJD26" s="99"/>
      <c r="AJE26" s="99"/>
      <c r="AJF26" s="99"/>
      <c r="AJG26" s="99"/>
      <c r="AJH26" s="99"/>
      <c r="AJI26" s="99"/>
      <c r="AJJ26" s="99"/>
      <c r="AJK26" s="99"/>
      <c r="AJL26" s="99"/>
      <c r="AJM26" s="99"/>
      <c r="AJN26" s="99"/>
      <c r="AJO26" s="99"/>
      <c r="AJP26" s="99"/>
      <c r="AJQ26" s="99"/>
      <c r="AJR26" s="99"/>
      <c r="AJS26" s="99"/>
      <c r="AJT26" s="99"/>
      <c r="AJU26" s="99"/>
      <c r="AJV26" s="99"/>
      <c r="AJW26" s="99"/>
      <c r="AJX26" s="99"/>
      <c r="AJY26" s="99"/>
      <c r="AJZ26" s="99"/>
      <c r="AKA26" s="99"/>
      <c r="AKB26" s="99"/>
      <c r="AKC26" s="99"/>
      <c r="AKD26" s="99"/>
      <c r="AKE26" s="99"/>
      <c r="AKF26" s="99"/>
      <c r="AKG26" s="99"/>
      <c r="AKH26" s="99"/>
      <c r="AKI26" s="99"/>
      <c r="AKJ26" s="99"/>
      <c r="AKK26" s="99"/>
      <c r="AKL26" s="99"/>
      <c r="AKM26" s="99"/>
      <c r="AKN26" s="99"/>
      <c r="AKO26" s="99"/>
      <c r="AKP26" s="99"/>
      <c r="AKQ26" s="99"/>
      <c r="AKR26" s="99"/>
      <c r="AKS26" s="99"/>
      <c r="AKT26" s="99"/>
      <c r="AKU26" s="99"/>
      <c r="AKV26" s="99"/>
      <c r="AKW26" s="99"/>
      <c r="AKX26" s="99"/>
      <c r="AKY26" s="99"/>
      <c r="AKZ26" s="99"/>
      <c r="ALA26" s="99"/>
      <c r="ALB26" s="99"/>
      <c r="ALC26" s="99"/>
      <c r="ALD26" s="99"/>
      <c r="ALE26" s="99"/>
      <c r="ALF26" s="99"/>
      <c r="ALG26" s="99"/>
      <c r="ALH26" s="99"/>
      <c r="ALI26" s="99"/>
      <c r="ALJ26" s="99"/>
      <c r="ALK26" s="99"/>
      <c r="ALL26" s="99"/>
      <c r="ALM26" s="99"/>
      <c r="ALN26" s="99"/>
      <c r="ALO26" s="99"/>
      <c r="ALP26" s="99"/>
      <c r="ALQ26" s="99"/>
      <c r="ALR26" s="99"/>
      <c r="ALS26" s="99"/>
      <c r="ALT26" s="99"/>
      <c r="ALU26" s="99"/>
      <c r="ALV26" s="99"/>
      <c r="ALW26" s="99"/>
      <c r="ALX26" s="99"/>
      <c r="ALY26" s="99"/>
      <c r="ALZ26" s="99"/>
      <c r="AMA26" s="99"/>
      <c r="AMB26" s="99"/>
      <c r="AMC26" s="99"/>
      <c r="AMD26" s="99"/>
      <c r="AME26" s="99"/>
      <c r="AMF26" s="99"/>
      <c r="AMG26" s="99"/>
      <c r="AMH26" s="99"/>
      <c r="AMI26" s="99"/>
      <c r="AMJ26" s="99"/>
    </row>
    <row r="27" spans="1:1024" ht="4.5" customHeight="1">
      <c r="A27" s="98"/>
      <c r="B27" s="672" t="s">
        <v>24</v>
      </c>
      <c r="C27" s="672"/>
      <c r="D27" s="672"/>
      <c r="E27" s="672"/>
      <c r="F27" s="672"/>
      <c r="G27" s="123"/>
      <c r="H27" s="124"/>
      <c r="I27" s="124"/>
      <c r="J27" s="124"/>
      <c r="K27" s="124"/>
      <c r="L27" s="124"/>
      <c r="M27" s="124"/>
      <c r="N27" s="124"/>
      <c r="O27" s="124"/>
      <c r="P27" s="124"/>
      <c r="Q27" s="124"/>
      <c r="R27" s="124"/>
      <c r="S27" s="124"/>
      <c r="T27" s="124"/>
      <c r="U27" s="124"/>
      <c r="V27" s="124"/>
      <c r="W27" s="124"/>
      <c r="X27" s="124"/>
      <c r="Y27" s="124"/>
      <c r="Z27" s="123"/>
      <c r="AA27" s="124"/>
      <c r="AB27" s="124"/>
      <c r="AC27" s="110"/>
      <c r="AD27" s="145"/>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c r="IW27" s="99"/>
      <c r="IX27" s="99"/>
      <c r="IY27" s="99"/>
      <c r="IZ27" s="99"/>
      <c r="JA27" s="99"/>
      <c r="JB27" s="99"/>
      <c r="JC27" s="99"/>
      <c r="JD27" s="99"/>
      <c r="JE27" s="99"/>
      <c r="JF27" s="99"/>
      <c r="JG27" s="99"/>
      <c r="JH27" s="99"/>
      <c r="JI27" s="99"/>
      <c r="JJ27" s="99"/>
      <c r="JK27" s="99"/>
      <c r="JL27" s="99"/>
      <c r="JM27" s="99"/>
      <c r="JN27" s="99"/>
      <c r="JO27" s="99"/>
      <c r="JP27" s="99"/>
      <c r="JQ27" s="99"/>
      <c r="JR27" s="99"/>
      <c r="JS27" s="99"/>
      <c r="JT27" s="99"/>
      <c r="JU27" s="99"/>
      <c r="JV27" s="99"/>
      <c r="JW27" s="99"/>
      <c r="JX27" s="99"/>
      <c r="JY27" s="99"/>
      <c r="JZ27" s="99"/>
      <c r="KA27" s="99"/>
      <c r="KB27" s="99"/>
      <c r="KC27" s="99"/>
      <c r="KD27" s="99"/>
      <c r="KE27" s="99"/>
      <c r="KF27" s="99"/>
      <c r="KG27" s="99"/>
      <c r="KH27" s="99"/>
      <c r="KI27" s="99"/>
      <c r="KJ27" s="99"/>
      <c r="KK27" s="99"/>
      <c r="KL27" s="99"/>
      <c r="KM27" s="99"/>
      <c r="KN27" s="99"/>
      <c r="KO27" s="99"/>
      <c r="KP27" s="99"/>
      <c r="KQ27" s="99"/>
      <c r="KR27" s="99"/>
      <c r="KS27" s="99"/>
      <c r="KT27" s="99"/>
      <c r="KU27" s="99"/>
      <c r="KV27" s="99"/>
      <c r="KW27" s="99"/>
      <c r="KX27" s="99"/>
      <c r="KY27" s="99"/>
      <c r="KZ27" s="99"/>
      <c r="LA27" s="99"/>
      <c r="LB27" s="99"/>
      <c r="LC27" s="99"/>
      <c r="LD27" s="99"/>
      <c r="LE27" s="99"/>
      <c r="LF27" s="99"/>
      <c r="LG27" s="99"/>
      <c r="LH27" s="99"/>
      <c r="LI27" s="99"/>
      <c r="LJ27" s="99"/>
      <c r="LK27" s="99"/>
      <c r="LL27" s="99"/>
      <c r="LM27" s="99"/>
      <c r="LN27" s="99"/>
      <c r="LO27" s="99"/>
      <c r="LP27" s="99"/>
      <c r="LQ27" s="99"/>
      <c r="LR27" s="99"/>
      <c r="LS27" s="99"/>
      <c r="LT27" s="99"/>
      <c r="LU27" s="99"/>
      <c r="LV27" s="99"/>
      <c r="LW27" s="99"/>
      <c r="LX27" s="99"/>
      <c r="LY27" s="99"/>
      <c r="LZ27" s="99"/>
      <c r="MA27" s="99"/>
      <c r="MB27" s="99"/>
      <c r="MC27" s="99"/>
      <c r="MD27" s="99"/>
      <c r="ME27" s="99"/>
      <c r="MF27" s="99"/>
      <c r="MG27" s="99"/>
      <c r="MH27" s="99"/>
      <c r="MI27" s="99"/>
      <c r="MJ27" s="99"/>
      <c r="MK27" s="99"/>
      <c r="ML27" s="99"/>
      <c r="MM27" s="99"/>
      <c r="MN27" s="99"/>
      <c r="MO27" s="99"/>
      <c r="MP27" s="99"/>
      <c r="MQ27" s="99"/>
      <c r="MR27" s="99"/>
      <c r="MS27" s="99"/>
      <c r="MT27" s="99"/>
      <c r="MU27" s="99"/>
      <c r="MV27" s="99"/>
      <c r="MW27" s="99"/>
      <c r="MX27" s="99"/>
      <c r="MY27" s="99"/>
      <c r="MZ27" s="99"/>
      <c r="NA27" s="99"/>
      <c r="NB27" s="99"/>
      <c r="NC27" s="99"/>
      <c r="ND27" s="99"/>
      <c r="NE27" s="99"/>
      <c r="NF27" s="99"/>
      <c r="NG27" s="99"/>
      <c r="NH27" s="99"/>
      <c r="NI27" s="99"/>
      <c r="NJ27" s="99"/>
      <c r="NK27" s="99"/>
      <c r="NL27" s="99"/>
      <c r="NM27" s="99"/>
      <c r="NN27" s="99"/>
      <c r="NO27" s="99"/>
      <c r="NP27" s="99"/>
      <c r="NQ27" s="99"/>
      <c r="NR27" s="99"/>
      <c r="NS27" s="99"/>
      <c r="NT27" s="99"/>
      <c r="NU27" s="99"/>
      <c r="NV27" s="99"/>
      <c r="NW27" s="99"/>
      <c r="NX27" s="99"/>
      <c r="NY27" s="99"/>
      <c r="NZ27" s="99"/>
      <c r="OA27" s="99"/>
      <c r="OB27" s="99"/>
      <c r="OC27" s="99"/>
      <c r="OD27" s="99"/>
      <c r="OE27" s="99"/>
      <c r="OF27" s="99"/>
      <c r="OG27" s="99"/>
      <c r="OH27" s="99"/>
      <c r="OI27" s="99"/>
      <c r="OJ27" s="99"/>
      <c r="OK27" s="99"/>
      <c r="OL27" s="99"/>
      <c r="OM27" s="99"/>
      <c r="ON27" s="99"/>
      <c r="OO27" s="99"/>
      <c r="OP27" s="99"/>
      <c r="OQ27" s="99"/>
      <c r="OR27" s="99"/>
      <c r="OS27" s="99"/>
      <c r="OT27" s="99"/>
      <c r="OU27" s="99"/>
      <c r="OV27" s="99"/>
      <c r="OW27" s="99"/>
      <c r="OX27" s="99"/>
      <c r="OY27" s="99"/>
      <c r="OZ27" s="99"/>
      <c r="PA27" s="99"/>
      <c r="PB27" s="99"/>
      <c r="PC27" s="99"/>
      <c r="PD27" s="99"/>
      <c r="PE27" s="99"/>
      <c r="PF27" s="99"/>
      <c r="PG27" s="99"/>
      <c r="PH27" s="99"/>
      <c r="PI27" s="99"/>
      <c r="PJ27" s="99"/>
      <c r="PK27" s="99"/>
      <c r="PL27" s="99"/>
      <c r="PM27" s="99"/>
      <c r="PN27" s="99"/>
      <c r="PO27" s="99"/>
      <c r="PP27" s="99"/>
      <c r="PQ27" s="99"/>
      <c r="PR27" s="99"/>
      <c r="PS27" s="99"/>
      <c r="PT27" s="99"/>
      <c r="PU27" s="99"/>
      <c r="PV27" s="99"/>
      <c r="PW27" s="99"/>
      <c r="PX27" s="99"/>
      <c r="PY27" s="99"/>
      <c r="PZ27" s="99"/>
      <c r="QA27" s="99"/>
      <c r="QB27" s="99"/>
      <c r="QC27" s="99"/>
      <c r="QD27" s="99"/>
      <c r="QE27" s="99"/>
      <c r="QF27" s="99"/>
      <c r="QG27" s="99"/>
      <c r="QH27" s="99"/>
      <c r="QI27" s="99"/>
      <c r="QJ27" s="99"/>
      <c r="QK27" s="99"/>
      <c r="QL27" s="99"/>
      <c r="QM27" s="99"/>
      <c r="QN27" s="99"/>
      <c r="QO27" s="99"/>
      <c r="QP27" s="99"/>
      <c r="QQ27" s="99"/>
      <c r="QR27" s="99"/>
      <c r="QS27" s="99"/>
      <c r="QT27" s="99"/>
      <c r="QU27" s="99"/>
      <c r="QV27" s="99"/>
      <c r="QW27" s="99"/>
      <c r="QX27" s="99"/>
      <c r="QY27" s="99"/>
      <c r="QZ27" s="99"/>
      <c r="RA27" s="99"/>
      <c r="RB27" s="99"/>
      <c r="RC27" s="99"/>
      <c r="RD27" s="99"/>
      <c r="RE27" s="99"/>
      <c r="RF27" s="99"/>
      <c r="RG27" s="99"/>
      <c r="RH27" s="99"/>
      <c r="RI27" s="99"/>
      <c r="RJ27" s="99"/>
      <c r="RK27" s="99"/>
      <c r="RL27" s="99"/>
      <c r="RM27" s="99"/>
      <c r="RN27" s="99"/>
      <c r="RO27" s="99"/>
      <c r="RP27" s="99"/>
      <c r="RQ27" s="99"/>
      <c r="RR27" s="99"/>
      <c r="RS27" s="99"/>
      <c r="RT27" s="99"/>
      <c r="RU27" s="99"/>
      <c r="RV27" s="99"/>
      <c r="RW27" s="99"/>
      <c r="RX27" s="99"/>
      <c r="RY27" s="99"/>
      <c r="RZ27" s="99"/>
      <c r="SA27" s="99"/>
      <c r="SB27" s="99"/>
      <c r="SC27" s="99"/>
      <c r="SD27" s="99"/>
      <c r="SE27" s="99"/>
      <c r="SF27" s="99"/>
      <c r="SG27" s="99"/>
      <c r="SH27" s="99"/>
      <c r="SI27" s="99"/>
      <c r="SJ27" s="99"/>
      <c r="SK27" s="99"/>
      <c r="SL27" s="99"/>
      <c r="SM27" s="99"/>
      <c r="SN27" s="99"/>
      <c r="SO27" s="99"/>
      <c r="SP27" s="99"/>
      <c r="SQ27" s="99"/>
      <c r="SR27" s="99"/>
      <c r="SS27" s="99"/>
      <c r="ST27" s="99"/>
      <c r="SU27" s="99"/>
      <c r="SV27" s="99"/>
      <c r="SW27" s="99"/>
      <c r="SX27" s="99"/>
      <c r="SY27" s="99"/>
      <c r="SZ27" s="99"/>
      <c r="TA27" s="99"/>
      <c r="TB27" s="99"/>
      <c r="TC27" s="99"/>
      <c r="TD27" s="99"/>
      <c r="TE27" s="99"/>
      <c r="TF27" s="99"/>
      <c r="TG27" s="99"/>
      <c r="TH27" s="99"/>
      <c r="TI27" s="99"/>
      <c r="TJ27" s="99"/>
      <c r="TK27" s="99"/>
      <c r="TL27" s="99"/>
      <c r="TM27" s="99"/>
      <c r="TN27" s="99"/>
      <c r="TO27" s="99"/>
      <c r="TP27" s="99"/>
      <c r="TQ27" s="99"/>
      <c r="TR27" s="99"/>
      <c r="TS27" s="99"/>
      <c r="TT27" s="99"/>
      <c r="TU27" s="99"/>
      <c r="TV27" s="99"/>
      <c r="TW27" s="99"/>
      <c r="TX27" s="99"/>
      <c r="TY27" s="99"/>
      <c r="TZ27" s="99"/>
      <c r="UA27" s="99"/>
      <c r="UB27" s="99"/>
      <c r="UC27" s="99"/>
      <c r="UD27" s="99"/>
      <c r="UE27" s="99"/>
      <c r="UF27" s="99"/>
      <c r="UG27" s="99"/>
      <c r="UH27" s="99"/>
      <c r="UI27" s="99"/>
      <c r="UJ27" s="99"/>
      <c r="UK27" s="99"/>
      <c r="UL27" s="99"/>
      <c r="UM27" s="99"/>
      <c r="UN27" s="99"/>
      <c r="UO27" s="99"/>
      <c r="UP27" s="99"/>
      <c r="UQ27" s="99"/>
      <c r="UR27" s="99"/>
      <c r="US27" s="99"/>
      <c r="UT27" s="99"/>
      <c r="UU27" s="99"/>
      <c r="UV27" s="99"/>
      <c r="UW27" s="99"/>
      <c r="UX27" s="99"/>
      <c r="UY27" s="99"/>
      <c r="UZ27" s="99"/>
      <c r="VA27" s="99"/>
      <c r="VB27" s="99"/>
      <c r="VC27" s="99"/>
      <c r="VD27" s="99"/>
      <c r="VE27" s="99"/>
      <c r="VF27" s="99"/>
      <c r="VG27" s="99"/>
      <c r="VH27" s="99"/>
      <c r="VI27" s="99"/>
      <c r="VJ27" s="99"/>
      <c r="VK27" s="99"/>
      <c r="VL27" s="99"/>
      <c r="VM27" s="99"/>
      <c r="VN27" s="99"/>
      <c r="VO27" s="99"/>
      <c r="VP27" s="99"/>
      <c r="VQ27" s="99"/>
      <c r="VR27" s="99"/>
      <c r="VS27" s="99"/>
      <c r="VT27" s="99"/>
      <c r="VU27" s="99"/>
      <c r="VV27" s="99"/>
      <c r="VW27" s="99"/>
      <c r="VX27" s="99"/>
      <c r="VY27" s="99"/>
      <c r="VZ27" s="99"/>
      <c r="WA27" s="99"/>
      <c r="WB27" s="99"/>
      <c r="WC27" s="99"/>
      <c r="WD27" s="99"/>
      <c r="WE27" s="99"/>
      <c r="WF27" s="99"/>
      <c r="WG27" s="99"/>
      <c r="WH27" s="99"/>
      <c r="WI27" s="99"/>
      <c r="WJ27" s="99"/>
      <c r="WK27" s="99"/>
      <c r="WL27" s="99"/>
      <c r="WM27" s="99"/>
      <c r="WN27" s="99"/>
      <c r="WO27" s="99"/>
      <c r="WP27" s="99"/>
      <c r="WQ27" s="99"/>
      <c r="WR27" s="99"/>
      <c r="WS27" s="99"/>
      <c r="WT27" s="99"/>
      <c r="WU27" s="99"/>
      <c r="WV27" s="99"/>
      <c r="WW27" s="99"/>
      <c r="WX27" s="99"/>
      <c r="WY27" s="99"/>
      <c r="WZ27" s="99"/>
      <c r="XA27" s="99"/>
      <c r="XB27" s="99"/>
      <c r="XC27" s="99"/>
      <c r="XD27" s="99"/>
      <c r="XE27" s="99"/>
      <c r="XF27" s="99"/>
      <c r="XG27" s="99"/>
      <c r="XH27" s="99"/>
      <c r="XI27" s="99"/>
      <c r="XJ27" s="99"/>
      <c r="XK27" s="99"/>
      <c r="XL27" s="99"/>
      <c r="XM27" s="99"/>
      <c r="XN27" s="99"/>
      <c r="XO27" s="99"/>
      <c r="XP27" s="99"/>
      <c r="XQ27" s="99"/>
      <c r="XR27" s="99"/>
      <c r="XS27" s="99"/>
      <c r="XT27" s="99"/>
      <c r="XU27" s="99"/>
      <c r="XV27" s="99"/>
      <c r="XW27" s="99"/>
      <c r="XX27" s="99"/>
      <c r="XY27" s="99"/>
      <c r="XZ27" s="99"/>
      <c r="YA27" s="99"/>
      <c r="YB27" s="99"/>
      <c r="YC27" s="99"/>
      <c r="YD27" s="99"/>
      <c r="YE27" s="99"/>
      <c r="YF27" s="99"/>
      <c r="YG27" s="99"/>
      <c r="YH27" s="99"/>
      <c r="YI27" s="99"/>
      <c r="YJ27" s="99"/>
      <c r="YK27" s="99"/>
      <c r="YL27" s="99"/>
      <c r="YM27" s="99"/>
      <c r="YN27" s="99"/>
      <c r="YO27" s="99"/>
      <c r="YP27" s="99"/>
      <c r="YQ27" s="99"/>
      <c r="YR27" s="99"/>
      <c r="YS27" s="99"/>
      <c r="YT27" s="99"/>
      <c r="YU27" s="99"/>
      <c r="YV27" s="99"/>
      <c r="YW27" s="99"/>
      <c r="YX27" s="99"/>
      <c r="YY27" s="99"/>
      <c r="YZ27" s="99"/>
      <c r="ZA27" s="99"/>
      <c r="ZB27" s="99"/>
      <c r="ZC27" s="99"/>
      <c r="ZD27" s="99"/>
      <c r="ZE27" s="99"/>
      <c r="ZF27" s="99"/>
      <c r="ZG27" s="99"/>
      <c r="ZH27" s="99"/>
      <c r="ZI27" s="99"/>
      <c r="ZJ27" s="99"/>
      <c r="ZK27" s="99"/>
      <c r="ZL27" s="99"/>
      <c r="ZM27" s="99"/>
      <c r="ZN27" s="99"/>
      <c r="ZO27" s="99"/>
      <c r="ZP27" s="99"/>
      <c r="ZQ27" s="99"/>
      <c r="ZR27" s="99"/>
      <c r="ZS27" s="99"/>
      <c r="ZT27" s="99"/>
      <c r="ZU27" s="99"/>
      <c r="ZV27" s="99"/>
      <c r="ZW27" s="99"/>
      <c r="ZX27" s="99"/>
      <c r="ZY27" s="99"/>
      <c r="ZZ27" s="99"/>
      <c r="AAA27" s="99"/>
      <c r="AAB27" s="99"/>
      <c r="AAC27" s="99"/>
      <c r="AAD27" s="99"/>
      <c r="AAE27" s="99"/>
      <c r="AAF27" s="99"/>
      <c r="AAG27" s="99"/>
      <c r="AAH27" s="99"/>
      <c r="AAI27" s="99"/>
      <c r="AAJ27" s="99"/>
      <c r="AAK27" s="99"/>
      <c r="AAL27" s="99"/>
      <c r="AAM27" s="99"/>
      <c r="AAN27" s="99"/>
      <c r="AAO27" s="99"/>
      <c r="AAP27" s="99"/>
      <c r="AAQ27" s="99"/>
      <c r="AAR27" s="99"/>
      <c r="AAS27" s="99"/>
      <c r="AAT27" s="99"/>
      <c r="AAU27" s="99"/>
      <c r="AAV27" s="99"/>
      <c r="AAW27" s="99"/>
      <c r="AAX27" s="99"/>
      <c r="AAY27" s="99"/>
      <c r="AAZ27" s="99"/>
      <c r="ABA27" s="99"/>
      <c r="ABB27" s="99"/>
      <c r="ABC27" s="99"/>
      <c r="ABD27" s="99"/>
      <c r="ABE27" s="99"/>
      <c r="ABF27" s="99"/>
      <c r="ABG27" s="99"/>
      <c r="ABH27" s="99"/>
      <c r="ABI27" s="99"/>
      <c r="ABJ27" s="99"/>
      <c r="ABK27" s="99"/>
      <c r="ABL27" s="99"/>
      <c r="ABM27" s="99"/>
      <c r="ABN27" s="99"/>
      <c r="ABO27" s="99"/>
      <c r="ABP27" s="99"/>
      <c r="ABQ27" s="99"/>
      <c r="ABR27" s="99"/>
      <c r="ABS27" s="99"/>
      <c r="ABT27" s="99"/>
      <c r="ABU27" s="99"/>
      <c r="ABV27" s="99"/>
      <c r="ABW27" s="99"/>
      <c r="ABX27" s="99"/>
      <c r="ABY27" s="99"/>
      <c r="ABZ27" s="99"/>
      <c r="ACA27" s="99"/>
      <c r="ACB27" s="99"/>
      <c r="ACC27" s="99"/>
      <c r="ACD27" s="99"/>
      <c r="ACE27" s="99"/>
      <c r="ACF27" s="99"/>
      <c r="ACG27" s="99"/>
      <c r="ACH27" s="99"/>
      <c r="ACI27" s="99"/>
      <c r="ACJ27" s="99"/>
      <c r="ACK27" s="99"/>
      <c r="ACL27" s="99"/>
      <c r="ACM27" s="99"/>
      <c r="ACN27" s="99"/>
      <c r="ACO27" s="99"/>
      <c r="ACP27" s="99"/>
      <c r="ACQ27" s="99"/>
      <c r="ACR27" s="99"/>
      <c r="ACS27" s="99"/>
      <c r="ACT27" s="99"/>
      <c r="ACU27" s="99"/>
      <c r="ACV27" s="99"/>
      <c r="ACW27" s="99"/>
      <c r="ACX27" s="99"/>
      <c r="ACY27" s="99"/>
      <c r="ACZ27" s="99"/>
      <c r="ADA27" s="99"/>
      <c r="ADB27" s="99"/>
      <c r="ADC27" s="99"/>
      <c r="ADD27" s="99"/>
      <c r="ADE27" s="99"/>
      <c r="ADF27" s="99"/>
      <c r="ADG27" s="99"/>
      <c r="ADH27" s="99"/>
      <c r="ADI27" s="99"/>
      <c r="ADJ27" s="99"/>
      <c r="ADK27" s="99"/>
      <c r="ADL27" s="99"/>
      <c r="ADM27" s="99"/>
      <c r="ADN27" s="99"/>
      <c r="ADO27" s="99"/>
      <c r="ADP27" s="99"/>
      <c r="ADQ27" s="99"/>
      <c r="ADR27" s="99"/>
      <c r="ADS27" s="99"/>
      <c r="ADT27" s="99"/>
      <c r="ADU27" s="99"/>
      <c r="ADV27" s="99"/>
      <c r="ADW27" s="99"/>
      <c r="ADX27" s="99"/>
      <c r="ADY27" s="99"/>
      <c r="ADZ27" s="99"/>
      <c r="AEA27" s="99"/>
      <c r="AEB27" s="99"/>
      <c r="AEC27" s="99"/>
      <c r="AED27" s="99"/>
      <c r="AEE27" s="99"/>
      <c r="AEF27" s="99"/>
      <c r="AEG27" s="99"/>
      <c r="AEH27" s="99"/>
      <c r="AEI27" s="99"/>
      <c r="AEJ27" s="99"/>
      <c r="AEK27" s="99"/>
      <c r="AEL27" s="99"/>
      <c r="AEM27" s="99"/>
      <c r="AEN27" s="99"/>
      <c r="AEO27" s="99"/>
      <c r="AEP27" s="99"/>
      <c r="AEQ27" s="99"/>
      <c r="AER27" s="99"/>
      <c r="AES27" s="99"/>
      <c r="AET27" s="99"/>
      <c r="AEU27" s="99"/>
      <c r="AEV27" s="99"/>
      <c r="AEW27" s="99"/>
      <c r="AEX27" s="99"/>
      <c r="AEY27" s="99"/>
      <c r="AEZ27" s="99"/>
      <c r="AFA27" s="99"/>
      <c r="AFB27" s="99"/>
      <c r="AFC27" s="99"/>
      <c r="AFD27" s="99"/>
      <c r="AFE27" s="99"/>
      <c r="AFF27" s="99"/>
      <c r="AFG27" s="99"/>
      <c r="AFH27" s="99"/>
      <c r="AFI27" s="99"/>
      <c r="AFJ27" s="99"/>
      <c r="AFK27" s="99"/>
      <c r="AFL27" s="99"/>
      <c r="AFM27" s="99"/>
      <c r="AFN27" s="99"/>
      <c r="AFO27" s="99"/>
      <c r="AFP27" s="99"/>
      <c r="AFQ27" s="99"/>
      <c r="AFR27" s="99"/>
      <c r="AFS27" s="99"/>
      <c r="AFT27" s="99"/>
      <c r="AFU27" s="99"/>
      <c r="AFV27" s="99"/>
      <c r="AFW27" s="99"/>
      <c r="AFX27" s="99"/>
      <c r="AFY27" s="99"/>
      <c r="AFZ27" s="99"/>
      <c r="AGA27" s="99"/>
      <c r="AGB27" s="99"/>
      <c r="AGC27" s="99"/>
      <c r="AGD27" s="99"/>
      <c r="AGE27" s="99"/>
      <c r="AGF27" s="99"/>
      <c r="AGG27" s="99"/>
      <c r="AGH27" s="99"/>
      <c r="AGI27" s="99"/>
      <c r="AGJ27" s="99"/>
      <c r="AGK27" s="99"/>
      <c r="AGL27" s="99"/>
      <c r="AGM27" s="99"/>
      <c r="AGN27" s="99"/>
      <c r="AGO27" s="99"/>
      <c r="AGP27" s="99"/>
      <c r="AGQ27" s="99"/>
      <c r="AGR27" s="99"/>
      <c r="AGS27" s="99"/>
      <c r="AGT27" s="99"/>
      <c r="AGU27" s="99"/>
      <c r="AGV27" s="99"/>
      <c r="AGW27" s="99"/>
      <c r="AGX27" s="99"/>
      <c r="AGY27" s="99"/>
      <c r="AGZ27" s="99"/>
      <c r="AHA27" s="99"/>
      <c r="AHB27" s="99"/>
      <c r="AHC27" s="99"/>
      <c r="AHD27" s="99"/>
      <c r="AHE27" s="99"/>
      <c r="AHF27" s="99"/>
      <c r="AHG27" s="99"/>
      <c r="AHH27" s="99"/>
      <c r="AHI27" s="99"/>
      <c r="AHJ27" s="99"/>
      <c r="AHK27" s="99"/>
      <c r="AHL27" s="99"/>
      <c r="AHM27" s="99"/>
      <c r="AHN27" s="99"/>
      <c r="AHO27" s="99"/>
      <c r="AHP27" s="99"/>
      <c r="AHQ27" s="99"/>
      <c r="AHR27" s="99"/>
      <c r="AHS27" s="99"/>
      <c r="AHT27" s="99"/>
      <c r="AHU27" s="99"/>
      <c r="AHV27" s="99"/>
      <c r="AHW27" s="99"/>
      <c r="AHX27" s="99"/>
      <c r="AHY27" s="99"/>
      <c r="AHZ27" s="99"/>
      <c r="AIA27" s="99"/>
      <c r="AIB27" s="99"/>
      <c r="AIC27" s="99"/>
      <c r="AID27" s="99"/>
      <c r="AIE27" s="99"/>
      <c r="AIF27" s="99"/>
      <c r="AIG27" s="99"/>
      <c r="AIH27" s="99"/>
      <c r="AII27" s="99"/>
      <c r="AIJ27" s="99"/>
      <c r="AIK27" s="99"/>
      <c r="AIL27" s="99"/>
      <c r="AIM27" s="99"/>
      <c r="AIN27" s="99"/>
      <c r="AIO27" s="99"/>
      <c r="AIP27" s="99"/>
      <c r="AIQ27" s="99"/>
      <c r="AIR27" s="99"/>
      <c r="AIS27" s="99"/>
      <c r="AIT27" s="99"/>
      <c r="AIU27" s="99"/>
      <c r="AIV27" s="99"/>
      <c r="AIW27" s="99"/>
      <c r="AIX27" s="99"/>
      <c r="AIY27" s="99"/>
      <c r="AIZ27" s="99"/>
      <c r="AJA27" s="99"/>
      <c r="AJB27" s="99"/>
      <c r="AJC27" s="99"/>
      <c r="AJD27" s="99"/>
      <c r="AJE27" s="99"/>
      <c r="AJF27" s="99"/>
      <c r="AJG27" s="99"/>
      <c r="AJH27" s="99"/>
      <c r="AJI27" s="99"/>
      <c r="AJJ27" s="99"/>
      <c r="AJK27" s="99"/>
      <c r="AJL27" s="99"/>
      <c r="AJM27" s="99"/>
      <c r="AJN27" s="99"/>
      <c r="AJO27" s="99"/>
      <c r="AJP27" s="99"/>
      <c r="AJQ27" s="99"/>
      <c r="AJR27" s="99"/>
      <c r="AJS27" s="99"/>
      <c r="AJT27" s="99"/>
      <c r="AJU27" s="99"/>
      <c r="AJV27" s="99"/>
      <c r="AJW27" s="99"/>
      <c r="AJX27" s="99"/>
      <c r="AJY27" s="99"/>
      <c r="AJZ27" s="99"/>
      <c r="AKA27" s="99"/>
      <c r="AKB27" s="99"/>
      <c r="AKC27" s="99"/>
      <c r="AKD27" s="99"/>
      <c r="AKE27" s="99"/>
      <c r="AKF27" s="99"/>
      <c r="AKG27" s="99"/>
      <c r="AKH27" s="99"/>
      <c r="AKI27" s="99"/>
      <c r="AKJ27" s="99"/>
      <c r="AKK27" s="99"/>
      <c r="AKL27" s="99"/>
      <c r="AKM27" s="99"/>
      <c r="AKN27" s="99"/>
      <c r="AKO27" s="99"/>
      <c r="AKP27" s="99"/>
      <c r="AKQ27" s="99"/>
      <c r="AKR27" s="99"/>
      <c r="AKS27" s="99"/>
      <c r="AKT27" s="99"/>
      <c r="AKU27" s="99"/>
      <c r="AKV27" s="99"/>
      <c r="AKW27" s="99"/>
      <c r="AKX27" s="99"/>
      <c r="AKY27" s="99"/>
      <c r="AKZ27" s="99"/>
      <c r="ALA27" s="99"/>
      <c r="ALB27" s="99"/>
      <c r="ALC27" s="99"/>
      <c r="ALD27" s="99"/>
      <c r="ALE27" s="99"/>
      <c r="ALF27" s="99"/>
      <c r="ALG27" s="99"/>
      <c r="ALH27" s="99"/>
      <c r="ALI27" s="99"/>
      <c r="ALJ27" s="99"/>
      <c r="ALK27" s="99"/>
      <c r="ALL27" s="99"/>
      <c r="ALM27" s="99"/>
      <c r="ALN27" s="99"/>
      <c r="ALO27" s="99"/>
      <c r="ALP27" s="99"/>
      <c r="ALQ27" s="99"/>
      <c r="ALR27" s="99"/>
      <c r="ALS27" s="99"/>
      <c r="ALT27" s="99"/>
      <c r="ALU27" s="99"/>
      <c r="ALV27" s="99"/>
      <c r="ALW27" s="99"/>
      <c r="ALX27" s="99"/>
      <c r="ALY27" s="99"/>
      <c r="ALZ27" s="99"/>
      <c r="AMA27" s="99"/>
      <c r="AMB27" s="99"/>
      <c r="AMC27" s="99"/>
      <c r="AMD27" s="99"/>
      <c r="AME27" s="99"/>
      <c r="AMF27" s="99"/>
      <c r="AMG27" s="99"/>
      <c r="AMH27" s="99"/>
      <c r="AMI27" s="99"/>
      <c r="AMJ27" s="99"/>
    </row>
    <row r="28" spans="1:1024" ht="15.75" customHeight="1">
      <c r="A28" s="98"/>
      <c r="B28" s="672"/>
      <c r="C28" s="672"/>
      <c r="D28" s="672"/>
      <c r="E28" s="672"/>
      <c r="F28" s="672"/>
      <c r="G28" s="125"/>
      <c r="H28" s="122" t="s">
        <v>36</v>
      </c>
      <c r="I28" s="121"/>
      <c r="J28" s="121"/>
      <c r="K28" s="121"/>
      <c r="L28" s="121"/>
      <c r="M28" s="121"/>
      <c r="N28" s="121"/>
      <c r="O28" s="121"/>
      <c r="P28" s="121"/>
      <c r="Q28" s="121"/>
      <c r="R28" s="121"/>
      <c r="S28" s="121"/>
      <c r="T28" s="121"/>
      <c r="U28" s="121"/>
      <c r="V28" s="121"/>
      <c r="W28" s="121"/>
      <c r="X28" s="121"/>
      <c r="Y28" s="121"/>
      <c r="Z28" s="125"/>
      <c r="AA28" s="127" t="s">
        <v>95</v>
      </c>
      <c r="AB28" s="127" t="s">
        <v>96</v>
      </c>
      <c r="AC28" s="127" t="s">
        <v>97</v>
      </c>
      <c r="AD28" s="146"/>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row>
    <row r="29" spans="1:1024" ht="18.75" customHeight="1">
      <c r="A29" s="98"/>
      <c r="B29" s="672"/>
      <c r="C29" s="672"/>
      <c r="D29" s="672"/>
      <c r="E29" s="672"/>
      <c r="F29" s="672"/>
      <c r="G29" s="125"/>
      <c r="H29" s="121"/>
      <c r="I29" s="129" t="s">
        <v>26</v>
      </c>
      <c r="J29" s="673" t="s">
        <v>27</v>
      </c>
      <c r="K29" s="673"/>
      <c r="L29" s="673"/>
      <c r="M29" s="673"/>
      <c r="N29" s="673"/>
      <c r="O29" s="673"/>
      <c r="P29" s="673"/>
      <c r="Q29" s="673"/>
      <c r="R29" s="673"/>
      <c r="S29" s="673"/>
      <c r="T29" s="673"/>
      <c r="U29" s="134"/>
      <c r="V29" s="674"/>
      <c r="W29" s="674"/>
      <c r="X29" s="131" t="s">
        <v>28</v>
      </c>
      <c r="Y29" s="121"/>
      <c r="Z29" s="125"/>
      <c r="AA29" s="127"/>
      <c r="AB29" s="127"/>
      <c r="AC29" s="127"/>
      <c r="AD29" s="128"/>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c r="IW29" s="99"/>
      <c r="IX29" s="99"/>
      <c r="IY29" s="99"/>
      <c r="IZ29" s="99"/>
      <c r="JA29" s="99"/>
      <c r="JB29" s="99"/>
      <c r="JC29" s="99"/>
      <c r="JD29" s="99"/>
      <c r="JE29" s="99"/>
      <c r="JF29" s="99"/>
      <c r="JG29" s="99"/>
      <c r="JH29" s="99"/>
      <c r="JI29" s="99"/>
      <c r="JJ29" s="99"/>
      <c r="JK29" s="99"/>
      <c r="JL29" s="99"/>
      <c r="JM29" s="99"/>
      <c r="JN29" s="99"/>
      <c r="JO29" s="99"/>
      <c r="JP29" s="99"/>
      <c r="JQ29" s="99"/>
      <c r="JR29" s="99"/>
      <c r="JS29" s="99"/>
      <c r="JT29" s="99"/>
      <c r="JU29" s="99"/>
      <c r="JV29" s="99"/>
      <c r="JW29" s="99"/>
      <c r="JX29" s="99"/>
      <c r="JY29" s="99"/>
      <c r="JZ29" s="99"/>
      <c r="KA29" s="99"/>
      <c r="KB29" s="99"/>
      <c r="KC29" s="99"/>
      <c r="KD29" s="99"/>
      <c r="KE29" s="99"/>
      <c r="KF29" s="99"/>
      <c r="KG29" s="99"/>
      <c r="KH29" s="99"/>
      <c r="KI29" s="99"/>
      <c r="KJ29" s="99"/>
      <c r="KK29" s="99"/>
      <c r="KL29" s="99"/>
      <c r="KM29" s="99"/>
      <c r="KN29" s="99"/>
      <c r="KO29" s="99"/>
      <c r="KP29" s="99"/>
      <c r="KQ29" s="99"/>
      <c r="KR29" s="99"/>
      <c r="KS29" s="99"/>
      <c r="KT29" s="99"/>
      <c r="KU29" s="99"/>
      <c r="KV29" s="99"/>
      <c r="KW29" s="99"/>
      <c r="KX29" s="99"/>
      <c r="KY29" s="99"/>
      <c r="KZ29" s="99"/>
      <c r="LA29" s="99"/>
      <c r="LB29" s="99"/>
      <c r="LC29" s="99"/>
      <c r="LD29" s="99"/>
      <c r="LE29" s="99"/>
      <c r="LF29" s="99"/>
      <c r="LG29" s="99"/>
      <c r="LH29" s="99"/>
      <c r="LI29" s="99"/>
      <c r="LJ29" s="99"/>
      <c r="LK29" s="99"/>
      <c r="LL29" s="99"/>
      <c r="LM29" s="99"/>
      <c r="LN29" s="99"/>
      <c r="LO29" s="99"/>
      <c r="LP29" s="99"/>
      <c r="LQ29" s="99"/>
      <c r="LR29" s="99"/>
      <c r="LS29" s="99"/>
      <c r="LT29" s="99"/>
      <c r="LU29" s="99"/>
      <c r="LV29" s="99"/>
      <c r="LW29" s="99"/>
      <c r="LX29" s="99"/>
      <c r="LY29" s="99"/>
      <c r="LZ29" s="99"/>
      <c r="MA29" s="99"/>
      <c r="MB29" s="99"/>
      <c r="MC29" s="99"/>
      <c r="MD29" s="99"/>
      <c r="ME29" s="99"/>
      <c r="MF29" s="99"/>
      <c r="MG29" s="99"/>
      <c r="MH29" s="99"/>
      <c r="MI29" s="99"/>
      <c r="MJ29" s="99"/>
      <c r="MK29" s="99"/>
      <c r="ML29" s="99"/>
      <c r="MM29" s="99"/>
      <c r="MN29" s="99"/>
      <c r="MO29" s="99"/>
      <c r="MP29" s="99"/>
      <c r="MQ29" s="99"/>
      <c r="MR29" s="99"/>
      <c r="MS29" s="99"/>
      <c r="MT29" s="99"/>
      <c r="MU29" s="99"/>
      <c r="MV29" s="99"/>
      <c r="MW29" s="99"/>
      <c r="MX29" s="99"/>
      <c r="MY29" s="99"/>
      <c r="MZ29" s="99"/>
      <c r="NA29" s="99"/>
      <c r="NB29" s="99"/>
      <c r="NC29" s="99"/>
      <c r="ND29" s="99"/>
      <c r="NE29" s="99"/>
      <c r="NF29" s="99"/>
      <c r="NG29" s="99"/>
      <c r="NH29" s="99"/>
      <c r="NI29" s="99"/>
      <c r="NJ29" s="99"/>
      <c r="NK29" s="99"/>
      <c r="NL29" s="99"/>
      <c r="NM29" s="99"/>
      <c r="NN29" s="99"/>
      <c r="NO29" s="99"/>
      <c r="NP29" s="99"/>
      <c r="NQ29" s="99"/>
      <c r="NR29" s="99"/>
      <c r="NS29" s="99"/>
      <c r="NT29" s="99"/>
      <c r="NU29" s="99"/>
      <c r="NV29" s="99"/>
      <c r="NW29" s="99"/>
      <c r="NX29" s="99"/>
      <c r="NY29" s="99"/>
      <c r="NZ29" s="99"/>
      <c r="OA29" s="99"/>
      <c r="OB29" s="99"/>
      <c r="OC29" s="99"/>
      <c r="OD29" s="99"/>
      <c r="OE29" s="99"/>
      <c r="OF29" s="99"/>
      <c r="OG29" s="99"/>
      <c r="OH29" s="99"/>
      <c r="OI29" s="99"/>
      <c r="OJ29" s="99"/>
      <c r="OK29" s="99"/>
      <c r="OL29" s="99"/>
      <c r="OM29" s="99"/>
      <c r="ON29" s="99"/>
      <c r="OO29" s="99"/>
      <c r="OP29" s="99"/>
      <c r="OQ29" s="99"/>
      <c r="OR29" s="99"/>
      <c r="OS29" s="99"/>
      <c r="OT29" s="99"/>
      <c r="OU29" s="99"/>
      <c r="OV29" s="99"/>
      <c r="OW29" s="99"/>
      <c r="OX29" s="99"/>
      <c r="OY29" s="99"/>
      <c r="OZ29" s="99"/>
      <c r="PA29" s="99"/>
      <c r="PB29" s="99"/>
      <c r="PC29" s="99"/>
      <c r="PD29" s="99"/>
      <c r="PE29" s="99"/>
      <c r="PF29" s="99"/>
      <c r="PG29" s="99"/>
      <c r="PH29" s="99"/>
      <c r="PI29" s="99"/>
      <c r="PJ29" s="99"/>
      <c r="PK29" s="99"/>
      <c r="PL29" s="99"/>
      <c r="PM29" s="99"/>
      <c r="PN29" s="99"/>
      <c r="PO29" s="99"/>
      <c r="PP29" s="99"/>
      <c r="PQ29" s="99"/>
      <c r="PR29" s="99"/>
      <c r="PS29" s="99"/>
      <c r="PT29" s="99"/>
      <c r="PU29" s="99"/>
      <c r="PV29" s="99"/>
      <c r="PW29" s="99"/>
      <c r="PX29" s="99"/>
      <c r="PY29" s="99"/>
      <c r="PZ29" s="99"/>
      <c r="QA29" s="99"/>
      <c r="QB29" s="99"/>
      <c r="QC29" s="99"/>
      <c r="QD29" s="99"/>
      <c r="QE29" s="99"/>
      <c r="QF29" s="99"/>
      <c r="QG29" s="99"/>
      <c r="QH29" s="99"/>
      <c r="QI29" s="99"/>
      <c r="QJ29" s="99"/>
      <c r="QK29" s="99"/>
      <c r="QL29" s="99"/>
      <c r="QM29" s="99"/>
      <c r="QN29" s="99"/>
      <c r="QO29" s="99"/>
      <c r="QP29" s="99"/>
      <c r="QQ29" s="99"/>
      <c r="QR29" s="99"/>
      <c r="QS29" s="99"/>
      <c r="QT29" s="99"/>
      <c r="QU29" s="99"/>
      <c r="QV29" s="99"/>
      <c r="QW29" s="99"/>
      <c r="QX29" s="99"/>
      <c r="QY29" s="99"/>
      <c r="QZ29" s="99"/>
      <c r="RA29" s="99"/>
      <c r="RB29" s="99"/>
      <c r="RC29" s="99"/>
      <c r="RD29" s="99"/>
      <c r="RE29" s="99"/>
      <c r="RF29" s="99"/>
      <c r="RG29" s="99"/>
      <c r="RH29" s="99"/>
      <c r="RI29" s="99"/>
      <c r="RJ29" s="99"/>
      <c r="RK29" s="99"/>
      <c r="RL29" s="99"/>
      <c r="RM29" s="99"/>
      <c r="RN29" s="99"/>
      <c r="RO29" s="99"/>
      <c r="RP29" s="99"/>
      <c r="RQ29" s="99"/>
      <c r="RR29" s="99"/>
      <c r="RS29" s="99"/>
      <c r="RT29" s="99"/>
      <c r="RU29" s="99"/>
      <c r="RV29" s="99"/>
      <c r="RW29" s="99"/>
      <c r="RX29" s="99"/>
      <c r="RY29" s="99"/>
      <c r="RZ29" s="99"/>
      <c r="SA29" s="99"/>
      <c r="SB29" s="99"/>
      <c r="SC29" s="99"/>
      <c r="SD29" s="99"/>
      <c r="SE29" s="99"/>
      <c r="SF29" s="99"/>
      <c r="SG29" s="99"/>
      <c r="SH29" s="99"/>
      <c r="SI29" s="99"/>
      <c r="SJ29" s="99"/>
      <c r="SK29" s="99"/>
      <c r="SL29" s="99"/>
      <c r="SM29" s="99"/>
      <c r="SN29" s="99"/>
      <c r="SO29" s="99"/>
      <c r="SP29" s="99"/>
      <c r="SQ29" s="99"/>
      <c r="SR29" s="99"/>
      <c r="SS29" s="99"/>
      <c r="ST29" s="99"/>
      <c r="SU29" s="99"/>
      <c r="SV29" s="99"/>
      <c r="SW29" s="99"/>
      <c r="SX29" s="99"/>
      <c r="SY29" s="99"/>
      <c r="SZ29" s="99"/>
      <c r="TA29" s="99"/>
      <c r="TB29" s="99"/>
      <c r="TC29" s="99"/>
      <c r="TD29" s="99"/>
      <c r="TE29" s="99"/>
      <c r="TF29" s="99"/>
      <c r="TG29" s="99"/>
      <c r="TH29" s="99"/>
      <c r="TI29" s="99"/>
      <c r="TJ29" s="99"/>
      <c r="TK29" s="99"/>
      <c r="TL29" s="99"/>
      <c r="TM29" s="99"/>
      <c r="TN29" s="99"/>
      <c r="TO29" s="99"/>
      <c r="TP29" s="99"/>
      <c r="TQ29" s="99"/>
      <c r="TR29" s="99"/>
      <c r="TS29" s="99"/>
      <c r="TT29" s="99"/>
      <c r="TU29" s="99"/>
      <c r="TV29" s="99"/>
      <c r="TW29" s="99"/>
      <c r="TX29" s="99"/>
      <c r="TY29" s="99"/>
      <c r="TZ29" s="99"/>
      <c r="UA29" s="99"/>
      <c r="UB29" s="99"/>
      <c r="UC29" s="99"/>
      <c r="UD29" s="99"/>
      <c r="UE29" s="99"/>
      <c r="UF29" s="99"/>
      <c r="UG29" s="99"/>
      <c r="UH29" s="99"/>
      <c r="UI29" s="99"/>
      <c r="UJ29" s="99"/>
      <c r="UK29" s="99"/>
      <c r="UL29" s="99"/>
      <c r="UM29" s="99"/>
      <c r="UN29" s="99"/>
      <c r="UO29" s="99"/>
      <c r="UP29" s="99"/>
      <c r="UQ29" s="99"/>
      <c r="UR29" s="99"/>
      <c r="US29" s="99"/>
      <c r="UT29" s="99"/>
      <c r="UU29" s="99"/>
      <c r="UV29" s="99"/>
      <c r="UW29" s="99"/>
      <c r="UX29" s="99"/>
      <c r="UY29" s="99"/>
      <c r="UZ29" s="99"/>
      <c r="VA29" s="99"/>
      <c r="VB29" s="99"/>
      <c r="VC29" s="99"/>
      <c r="VD29" s="99"/>
      <c r="VE29" s="99"/>
      <c r="VF29" s="99"/>
      <c r="VG29" s="99"/>
      <c r="VH29" s="99"/>
      <c r="VI29" s="99"/>
      <c r="VJ29" s="99"/>
      <c r="VK29" s="99"/>
      <c r="VL29" s="99"/>
      <c r="VM29" s="99"/>
      <c r="VN29" s="99"/>
      <c r="VO29" s="99"/>
      <c r="VP29" s="99"/>
      <c r="VQ29" s="99"/>
      <c r="VR29" s="99"/>
      <c r="VS29" s="99"/>
      <c r="VT29" s="99"/>
      <c r="VU29" s="99"/>
      <c r="VV29" s="99"/>
      <c r="VW29" s="99"/>
      <c r="VX29" s="99"/>
      <c r="VY29" s="99"/>
      <c r="VZ29" s="99"/>
      <c r="WA29" s="99"/>
      <c r="WB29" s="99"/>
      <c r="WC29" s="99"/>
      <c r="WD29" s="99"/>
      <c r="WE29" s="99"/>
      <c r="WF29" s="99"/>
      <c r="WG29" s="99"/>
      <c r="WH29" s="99"/>
      <c r="WI29" s="99"/>
      <c r="WJ29" s="99"/>
      <c r="WK29" s="99"/>
      <c r="WL29" s="99"/>
      <c r="WM29" s="99"/>
      <c r="WN29" s="99"/>
      <c r="WO29" s="99"/>
      <c r="WP29" s="99"/>
      <c r="WQ29" s="99"/>
      <c r="WR29" s="99"/>
      <c r="WS29" s="99"/>
      <c r="WT29" s="99"/>
      <c r="WU29" s="99"/>
      <c r="WV29" s="99"/>
      <c r="WW29" s="99"/>
      <c r="WX29" s="99"/>
      <c r="WY29" s="99"/>
      <c r="WZ29" s="99"/>
      <c r="XA29" s="99"/>
      <c r="XB29" s="99"/>
      <c r="XC29" s="99"/>
      <c r="XD29" s="99"/>
      <c r="XE29" s="99"/>
      <c r="XF29" s="99"/>
      <c r="XG29" s="99"/>
      <c r="XH29" s="99"/>
      <c r="XI29" s="99"/>
      <c r="XJ29" s="99"/>
      <c r="XK29" s="99"/>
      <c r="XL29" s="99"/>
      <c r="XM29" s="99"/>
      <c r="XN29" s="99"/>
      <c r="XO29" s="99"/>
      <c r="XP29" s="99"/>
      <c r="XQ29" s="99"/>
      <c r="XR29" s="99"/>
      <c r="XS29" s="99"/>
      <c r="XT29" s="99"/>
      <c r="XU29" s="99"/>
      <c r="XV29" s="99"/>
      <c r="XW29" s="99"/>
      <c r="XX29" s="99"/>
      <c r="XY29" s="99"/>
      <c r="XZ29" s="99"/>
      <c r="YA29" s="99"/>
      <c r="YB29" s="99"/>
      <c r="YC29" s="99"/>
      <c r="YD29" s="99"/>
      <c r="YE29" s="99"/>
      <c r="YF29" s="99"/>
      <c r="YG29" s="99"/>
      <c r="YH29" s="99"/>
      <c r="YI29" s="99"/>
      <c r="YJ29" s="99"/>
      <c r="YK29" s="99"/>
      <c r="YL29" s="99"/>
      <c r="YM29" s="99"/>
      <c r="YN29" s="99"/>
      <c r="YO29" s="99"/>
      <c r="YP29" s="99"/>
      <c r="YQ29" s="99"/>
      <c r="YR29" s="99"/>
      <c r="YS29" s="99"/>
      <c r="YT29" s="99"/>
      <c r="YU29" s="99"/>
      <c r="YV29" s="99"/>
      <c r="YW29" s="99"/>
      <c r="YX29" s="99"/>
      <c r="YY29" s="99"/>
      <c r="YZ29" s="99"/>
      <c r="ZA29" s="99"/>
      <c r="ZB29" s="99"/>
      <c r="ZC29" s="99"/>
      <c r="ZD29" s="99"/>
      <c r="ZE29" s="99"/>
      <c r="ZF29" s="99"/>
      <c r="ZG29" s="99"/>
      <c r="ZH29" s="99"/>
      <c r="ZI29" s="99"/>
      <c r="ZJ29" s="99"/>
      <c r="ZK29" s="99"/>
      <c r="ZL29" s="99"/>
      <c r="ZM29" s="99"/>
      <c r="ZN29" s="99"/>
      <c r="ZO29" s="99"/>
      <c r="ZP29" s="99"/>
      <c r="ZQ29" s="99"/>
      <c r="ZR29" s="99"/>
      <c r="ZS29" s="99"/>
      <c r="ZT29" s="99"/>
      <c r="ZU29" s="99"/>
      <c r="ZV29" s="99"/>
      <c r="ZW29" s="99"/>
      <c r="ZX29" s="99"/>
      <c r="ZY29" s="99"/>
      <c r="ZZ29" s="99"/>
      <c r="AAA29" s="99"/>
      <c r="AAB29" s="99"/>
      <c r="AAC29" s="99"/>
      <c r="AAD29" s="99"/>
      <c r="AAE29" s="99"/>
      <c r="AAF29" s="99"/>
      <c r="AAG29" s="99"/>
      <c r="AAH29" s="99"/>
      <c r="AAI29" s="99"/>
      <c r="AAJ29" s="99"/>
      <c r="AAK29" s="99"/>
      <c r="AAL29" s="99"/>
      <c r="AAM29" s="99"/>
      <c r="AAN29" s="99"/>
      <c r="AAO29" s="99"/>
      <c r="AAP29" s="99"/>
      <c r="AAQ29" s="99"/>
      <c r="AAR29" s="99"/>
      <c r="AAS29" s="99"/>
      <c r="AAT29" s="99"/>
      <c r="AAU29" s="99"/>
      <c r="AAV29" s="99"/>
      <c r="AAW29" s="99"/>
      <c r="AAX29" s="99"/>
      <c r="AAY29" s="99"/>
      <c r="AAZ29" s="99"/>
      <c r="ABA29" s="99"/>
      <c r="ABB29" s="99"/>
      <c r="ABC29" s="99"/>
      <c r="ABD29" s="99"/>
      <c r="ABE29" s="99"/>
      <c r="ABF29" s="99"/>
      <c r="ABG29" s="99"/>
      <c r="ABH29" s="99"/>
      <c r="ABI29" s="99"/>
      <c r="ABJ29" s="99"/>
      <c r="ABK29" s="99"/>
      <c r="ABL29" s="99"/>
      <c r="ABM29" s="99"/>
      <c r="ABN29" s="99"/>
      <c r="ABO29" s="99"/>
      <c r="ABP29" s="99"/>
      <c r="ABQ29" s="99"/>
      <c r="ABR29" s="99"/>
      <c r="ABS29" s="99"/>
      <c r="ABT29" s="99"/>
      <c r="ABU29" s="99"/>
      <c r="ABV29" s="99"/>
      <c r="ABW29" s="99"/>
      <c r="ABX29" s="99"/>
      <c r="ABY29" s="99"/>
      <c r="ABZ29" s="99"/>
      <c r="ACA29" s="99"/>
      <c r="ACB29" s="99"/>
      <c r="ACC29" s="99"/>
      <c r="ACD29" s="99"/>
      <c r="ACE29" s="99"/>
      <c r="ACF29" s="99"/>
      <c r="ACG29" s="99"/>
      <c r="ACH29" s="99"/>
      <c r="ACI29" s="99"/>
      <c r="ACJ29" s="99"/>
      <c r="ACK29" s="99"/>
      <c r="ACL29" s="99"/>
      <c r="ACM29" s="99"/>
      <c r="ACN29" s="99"/>
      <c r="ACO29" s="99"/>
      <c r="ACP29" s="99"/>
      <c r="ACQ29" s="99"/>
      <c r="ACR29" s="99"/>
      <c r="ACS29" s="99"/>
      <c r="ACT29" s="99"/>
      <c r="ACU29" s="99"/>
      <c r="ACV29" s="99"/>
      <c r="ACW29" s="99"/>
      <c r="ACX29" s="99"/>
      <c r="ACY29" s="99"/>
      <c r="ACZ29" s="99"/>
      <c r="ADA29" s="99"/>
      <c r="ADB29" s="99"/>
      <c r="ADC29" s="99"/>
      <c r="ADD29" s="99"/>
      <c r="ADE29" s="99"/>
      <c r="ADF29" s="99"/>
      <c r="ADG29" s="99"/>
      <c r="ADH29" s="99"/>
      <c r="ADI29" s="99"/>
      <c r="ADJ29" s="99"/>
      <c r="ADK29" s="99"/>
      <c r="ADL29" s="99"/>
      <c r="ADM29" s="99"/>
      <c r="ADN29" s="99"/>
      <c r="ADO29" s="99"/>
      <c r="ADP29" s="99"/>
      <c r="ADQ29" s="99"/>
      <c r="ADR29" s="99"/>
      <c r="ADS29" s="99"/>
      <c r="ADT29" s="99"/>
      <c r="ADU29" s="99"/>
      <c r="ADV29" s="99"/>
      <c r="ADW29" s="99"/>
      <c r="ADX29" s="99"/>
      <c r="ADY29" s="99"/>
      <c r="ADZ29" s="99"/>
      <c r="AEA29" s="99"/>
      <c r="AEB29" s="99"/>
      <c r="AEC29" s="99"/>
      <c r="AED29" s="99"/>
      <c r="AEE29" s="99"/>
      <c r="AEF29" s="99"/>
      <c r="AEG29" s="99"/>
      <c r="AEH29" s="99"/>
      <c r="AEI29" s="99"/>
      <c r="AEJ29" s="99"/>
      <c r="AEK29" s="99"/>
      <c r="AEL29" s="99"/>
      <c r="AEM29" s="99"/>
      <c r="AEN29" s="99"/>
      <c r="AEO29" s="99"/>
      <c r="AEP29" s="99"/>
      <c r="AEQ29" s="99"/>
      <c r="AER29" s="99"/>
      <c r="AES29" s="99"/>
      <c r="AET29" s="99"/>
      <c r="AEU29" s="99"/>
      <c r="AEV29" s="99"/>
      <c r="AEW29" s="99"/>
      <c r="AEX29" s="99"/>
      <c r="AEY29" s="99"/>
      <c r="AEZ29" s="99"/>
      <c r="AFA29" s="99"/>
      <c r="AFB29" s="99"/>
      <c r="AFC29" s="99"/>
      <c r="AFD29" s="99"/>
      <c r="AFE29" s="99"/>
      <c r="AFF29" s="99"/>
      <c r="AFG29" s="99"/>
      <c r="AFH29" s="99"/>
      <c r="AFI29" s="99"/>
      <c r="AFJ29" s="99"/>
      <c r="AFK29" s="99"/>
      <c r="AFL29" s="99"/>
      <c r="AFM29" s="99"/>
      <c r="AFN29" s="99"/>
      <c r="AFO29" s="99"/>
      <c r="AFP29" s="99"/>
      <c r="AFQ29" s="99"/>
      <c r="AFR29" s="99"/>
      <c r="AFS29" s="99"/>
      <c r="AFT29" s="99"/>
      <c r="AFU29" s="99"/>
      <c r="AFV29" s="99"/>
      <c r="AFW29" s="99"/>
      <c r="AFX29" s="99"/>
      <c r="AFY29" s="99"/>
      <c r="AFZ29" s="99"/>
      <c r="AGA29" s="99"/>
      <c r="AGB29" s="99"/>
      <c r="AGC29" s="99"/>
      <c r="AGD29" s="99"/>
      <c r="AGE29" s="99"/>
      <c r="AGF29" s="99"/>
      <c r="AGG29" s="99"/>
      <c r="AGH29" s="99"/>
      <c r="AGI29" s="99"/>
      <c r="AGJ29" s="99"/>
      <c r="AGK29" s="99"/>
      <c r="AGL29" s="99"/>
      <c r="AGM29" s="99"/>
      <c r="AGN29" s="99"/>
      <c r="AGO29" s="99"/>
      <c r="AGP29" s="99"/>
      <c r="AGQ29" s="99"/>
      <c r="AGR29" s="99"/>
      <c r="AGS29" s="99"/>
      <c r="AGT29" s="99"/>
      <c r="AGU29" s="99"/>
      <c r="AGV29" s="99"/>
      <c r="AGW29" s="99"/>
      <c r="AGX29" s="99"/>
      <c r="AGY29" s="99"/>
      <c r="AGZ29" s="99"/>
      <c r="AHA29" s="99"/>
      <c r="AHB29" s="99"/>
      <c r="AHC29" s="99"/>
      <c r="AHD29" s="99"/>
      <c r="AHE29" s="99"/>
      <c r="AHF29" s="99"/>
      <c r="AHG29" s="99"/>
      <c r="AHH29" s="99"/>
      <c r="AHI29" s="99"/>
      <c r="AHJ29" s="99"/>
      <c r="AHK29" s="99"/>
      <c r="AHL29" s="99"/>
      <c r="AHM29" s="99"/>
      <c r="AHN29" s="99"/>
      <c r="AHO29" s="99"/>
      <c r="AHP29" s="99"/>
      <c r="AHQ29" s="99"/>
      <c r="AHR29" s="99"/>
      <c r="AHS29" s="99"/>
      <c r="AHT29" s="99"/>
      <c r="AHU29" s="99"/>
      <c r="AHV29" s="99"/>
      <c r="AHW29" s="99"/>
      <c r="AHX29" s="99"/>
      <c r="AHY29" s="99"/>
      <c r="AHZ29" s="99"/>
      <c r="AIA29" s="99"/>
      <c r="AIB29" s="99"/>
      <c r="AIC29" s="99"/>
      <c r="AID29" s="99"/>
      <c r="AIE29" s="99"/>
      <c r="AIF29" s="99"/>
      <c r="AIG29" s="99"/>
      <c r="AIH29" s="99"/>
      <c r="AII29" s="99"/>
      <c r="AIJ29" s="99"/>
      <c r="AIK29" s="99"/>
      <c r="AIL29" s="99"/>
      <c r="AIM29" s="99"/>
      <c r="AIN29" s="99"/>
      <c r="AIO29" s="99"/>
      <c r="AIP29" s="99"/>
      <c r="AIQ29" s="99"/>
      <c r="AIR29" s="99"/>
      <c r="AIS29" s="99"/>
      <c r="AIT29" s="99"/>
      <c r="AIU29" s="99"/>
      <c r="AIV29" s="99"/>
      <c r="AIW29" s="99"/>
      <c r="AIX29" s="99"/>
      <c r="AIY29" s="99"/>
      <c r="AIZ29" s="99"/>
      <c r="AJA29" s="99"/>
      <c r="AJB29" s="99"/>
      <c r="AJC29" s="99"/>
      <c r="AJD29" s="99"/>
      <c r="AJE29" s="99"/>
      <c r="AJF29" s="99"/>
      <c r="AJG29" s="99"/>
      <c r="AJH29" s="99"/>
      <c r="AJI29" s="99"/>
      <c r="AJJ29" s="99"/>
      <c r="AJK29" s="99"/>
      <c r="AJL29" s="99"/>
      <c r="AJM29" s="99"/>
      <c r="AJN29" s="99"/>
      <c r="AJO29" s="99"/>
      <c r="AJP29" s="99"/>
      <c r="AJQ29" s="99"/>
      <c r="AJR29" s="99"/>
      <c r="AJS29" s="99"/>
      <c r="AJT29" s="99"/>
      <c r="AJU29" s="99"/>
      <c r="AJV29" s="99"/>
      <c r="AJW29" s="99"/>
      <c r="AJX29" s="99"/>
      <c r="AJY29" s="99"/>
      <c r="AJZ29" s="99"/>
      <c r="AKA29" s="99"/>
      <c r="AKB29" s="99"/>
      <c r="AKC29" s="99"/>
      <c r="AKD29" s="99"/>
      <c r="AKE29" s="99"/>
      <c r="AKF29" s="99"/>
      <c r="AKG29" s="99"/>
      <c r="AKH29" s="99"/>
      <c r="AKI29" s="99"/>
      <c r="AKJ29" s="99"/>
      <c r="AKK29" s="99"/>
      <c r="AKL29" s="99"/>
      <c r="AKM29" s="99"/>
      <c r="AKN29" s="99"/>
      <c r="AKO29" s="99"/>
      <c r="AKP29" s="99"/>
      <c r="AKQ29" s="99"/>
      <c r="AKR29" s="99"/>
      <c r="AKS29" s="99"/>
      <c r="AKT29" s="99"/>
      <c r="AKU29" s="99"/>
      <c r="AKV29" s="99"/>
      <c r="AKW29" s="99"/>
      <c r="AKX29" s="99"/>
      <c r="AKY29" s="99"/>
      <c r="AKZ29" s="99"/>
      <c r="ALA29" s="99"/>
      <c r="ALB29" s="99"/>
      <c r="ALC29" s="99"/>
      <c r="ALD29" s="99"/>
      <c r="ALE29" s="99"/>
      <c r="ALF29" s="99"/>
      <c r="ALG29" s="99"/>
      <c r="ALH29" s="99"/>
      <c r="ALI29" s="99"/>
      <c r="ALJ29" s="99"/>
      <c r="ALK29" s="99"/>
      <c r="ALL29" s="99"/>
      <c r="ALM29" s="99"/>
      <c r="ALN29" s="99"/>
      <c r="ALO29" s="99"/>
      <c r="ALP29" s="99"/>
      <c r="ALQ29" s="99"/>
      <c r="ALR29" s="99"/>
      <c r="ALS29" s="99"/>
      <c r="ALT29" s="99"/>
      <c r="ALU29" s="99"/>
      <c r="ALV29" s="99"/>
      <c r="ALW29" s="99"/>
      <c r="ALX29" s="99"/>
      <c r="ALY29" s="99"/>
      <c r="ALZ29" s="99"/>
      <c r="AMA29" s="99"/>
      <c r="AMB29" s="99"/>
      <c r="AMC29" s="99"/>
      <c r="AMD29" s="99"/>
      <c r="AME29" s="99"/>
      <c r="AMF29" s="99"/>
      <c r="AMG29" s="99"/>
      <c r="AMH29" s="99"/>
      <c r="AMI29" s="99"/>
      <c r="AMJ29" s="99"/>
    </row>
    <row r="30" spans="1:1024" ht="18.75" customHeight="1">
      <c r="A30" s="98"/>
      <c r="B30" s="672"/>
      <c r="C30" s="672"/>
      <c r="D30" s="672"/>
      <c r="E30" s="672"/>
      <c r="F30" s="672"/>
      <c r="G30" s="125"/>
      <c r="H30" s="121"/>
      <c r="I30" s="147" t="s">
        <v>29</v>
      </c>
      <c r="J30" s="148" t="s">
        <v>30</v>
      </c>
      <c r="K30" s="140"/>
      <c r="L30" s="140"/>
      <c r="M30" s="140"/>
      <c r="N30" s="140"/>
      <c r="O30" s="140"/>
      <c r="P30" s="140"/>
      <c r="Q30" s="140"/>
      <c r="R30" s="140"/>
      <c r="S30" s="140"/>
      <c r="T30" s="140"/>
      <c r="U30" s="149"/>
      <c r="V30" s="675"/>
      <c r="W30" s="675"/>
      <c r="X30" s="135" t="s">
        <v>28</v>
      </c>
      <c r="Y30" s="136"/>
      <c r="Z30" s="132"/>
      <c r="AA30" s="106" t="s">
        <v>88</v>
      </c>
      <c r="AB30" s="137" t="s">
        <v>96</v>
      </c>
      <c r="AC30" s="106" t="s">
        <v>88</v>
      </c>
      <c r="AD30" s="128"/>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c r="IN30" s="99"/>
      <c r="IO30" s="99"/>
      <c r="IP30" s="99"/>
      <c r="IQ30" s="99"/>
      <c r="IR30" s="99"/>
      <c r="IS30" s="99"/>
      <c r="IT30" s="99"/>
      <c r="IU30" s="99"/>
      <c r="IV30" s="99"/>
      <c r="IW30" s="99"/>
      <c r="IX30" s="99"/>
      <c r="IY30" s="99"/>
      <c r="IZ30" s="99"/>
      <c r="JA30" s="99"/>
      <c r="JB30" s="99"/>
      <c r="JC30" s="99"/>
      <c r="JD30" s="99"/>
      <c r="JE30" s="99"/>
      <c r="JF30" s="99"/>
      <c r="JG30" s="99"/>
      <c r="JH30" s="99"/>
      <c r="JI30" s="99"/>
      <c r="JJ30" s="99"/>
      <c r="JK30" s="99"/>
      <c r="JL30" s="99"/>
      <c r="JM30" s="99"/>
      <c r="JN30" s="99"/>
      <c r="JO30" s="99"/>
      <c r="JP30" s="99"/>
      <c r="JQ30" s="99"/>
      <c r="JR30" s="99"/>
      <c r="JS30" s="99"/>
      <c r="JT30" s="99"/>
      <c r="JU30" s="99"/>
      <c r="JV30" s="99"/>
      <c r="JW30" s="99"/>
      <c r="JX30" s="99"/>
      <c r="JY30" s="99"/>
      <c r="JZ30" s="99"/>
      <c r="KA30" s="99"/>
      <c r="KB30" s="99"/>
      <c r="KC30" s="99"/>
      <c r="KD30" s="99"/>
      <c r="KE30" s="99"/>
      <c r="KF30" s="99"/>
      <c r="KG30" s="99"/>
      <c r="KH30" s="99"/>
      <c r="KI30" s="99"/>
      <c r="KJ30" s="99"/>
      <c r="KK30" s="99"/>
      <c r="KL30" s="99"/>
      <c r="KM30" s="99"/>
      <c r="KN30" s="99"/>
      <c r="KO30" s="99"/>
      <c r="KP30" s="99"/>
      <c r="KQ30" s="99"/>
      <c r="KR30" s="99"/>
      <c r="KS30" s="99"/>
      <c r="KT30" s="99"/>
      <c r="KU30" s="99"/>
      <c r="KV30" s="99"/>
      <c r="KW30" s="99"/>
      <c r="KX30" s="99"/>
      <c r="KY30" s="99"/>
      <c r="KZ30" s="99"/>
      <c r="LA30" s="99"/>
      <c r="LB30" s="99"/>
      <c r="LC30" s="99"/>
      <c r="LD30" s="99"/>
      <c r="LE30" s="99"/>
      <c r="LF30" s="99"/>
      <c r="LG30" s="99"/>
      <c r="LH30" s="99"/>
      <c r="LI30" s="99"/>
      <c r="LJ30" s="99"/>
      <c r="LK30" s="99"/>
      <c r="LL30" s="99"/>
      <c r="LM30" s="99"/>
      <c r="LN30" s="99"/>
      <c r="LO30" s="99"/>
      <c r="LP30" s="99"/>
      <c r="LQ30" s="99"/>
      <c r="LR30" s="99"/>
      <c r="LS30" s="99"/>
      <c r="LT30" s="99"/>
      <c r="LU30" s="99"/>
      <c r="LV30" s="99"/>
      <c r="LW30" s="99"/>
      <c r="LX30" s="99"/>
      <c r="LY30" s="99"/>
      <c r="LZ30" s="99"/>
      <c r="MA30" s="99"/>
      <c r="MB30" s="99"/>
      <c r="MC30" s="99"/>
      <c r="MD30" s="99"/>
      <c r="ME30" s="99"/>
      <c r="MF30" s="99"/>
      <c r="MG30" s="99"/>
      <c r="MH30" s="99"/>
      <c r="MI30" s="99"/>
      <c r="MJ30" s="99"/>
      <c r="MK30" s="99"/>
      <c r="ML30" s="99"/>
      <c r="MM30" s="99"/>
      <c r="MN30" s="99"/>
      <c r="MO30" s="99"/>
      <c r="MP30" s="99"/>
      <c r="MQ30" s="99"/>
      <c r="MR30" s="99"/>
      <c r="MS30" s="99"/>
      <c r="MT30" s="99"/>
      <c r="MU30" s="99"/>
      <c r="MV30" s="99"/>
      <c r="MW30" s="99"/>
      <c r="MX30" s="99"/>
      <c r="MY30" s="99"/>
      <c r="MZ30" s="99"/>
      <c r="NA30" s="99"/>
      <c r="NB30" s="99"/>
      <c r="NC30" s="99"/>
      <c r="ND30" s="99"/>
      <c r="NE30" s="99"/>
      <c r="NF30" s="99"/>
      <c r="NG30" s="99"/>
      <c r="NH30" s="99"/>
      <c r="NI30" s="99"/>
      <c r="NJ30" s="99"/>
      <c r="NK30" s="99"/>
      <c r="NL30" s="99"/>
      <c r="NM30" s="99"/>
      <c r="NN30" s="99"/>
      <c r="NO30" s="99"/>
      <c r="NP30" s="99"/>
      <c r="NQ30" s="99"/>
      <c r="NR30" s="99"/>
      <c r="NS30" s="99"/>
      <c r="NT30" s="99"/>
      <c r="NU30" s="99"/>
      <c r="NV30" s="99"/>
      <c r="NW30" s="99"/>
      <c r="NX30" s="99"/>
      <c r="NY30" s="99"/>
      <c r="NZ30" s="99"/>
      <c r="OA30" s="99"/>
      <c r="OB30" s="99"/>
      <c r="OC30" s="99"/>
      <c r="OD30" s="99"/>
      <c r="OE30" s="99"/>
      <c r="OF30" s="99"/>
      <c r="OG30" s="99"/>
      <c r="OH30" s="99"/>
      <c r="OI30" s="99"/>
      <c r="OJ30" s="99"/>
      <c r="OK30" s="99"/>
      <c r="OL30" s="99"/>
      <c r="OM30" s="99"/>
      <c r="ON30" s="99"/>
      <c r="OO30" s="99"/>
      <c r="OP30" s="99"/>
      <c r="OQ30" s="99"/>
      <c r="OR30" s="99"/>
      <c r="OS30" s="99"/>
      <c r="OT30" s="99"/>
      <c r="OU30" s="99"/>
      <c r="OV30" s="99"/>
      <c r="OW30" s="99"/>
      <c r="OX30" s="99"/>
      <c r="OY30" s="99"/>
      <c r="OZ30" s="99"/>
      <c r="PA30" s="99"/>
      <c r="PB30" s="99"/>
      <c r="PC30" s="99"/>
      <c r="PD30" s="99"/>
      <c r="PE30" s="99"/>
      <c r="PF30" s="99"/>
      <c r="PG30" s="99"/>
      <c r="PH30" s="99"/>
      <c r="PI30" s="99"/>
      <c r="PJ30" s="99"/>
      <c r="PK30" s="99"/>
      <c r="PL30" s="99"/>
      <c r="PM30" s="99"/>
      <c r="PN30" s="99"/>
      <c r="PO30" s="99"/>
      <c r="PP30" s="99"/>
      <c r="PQ30" s="99"/>
      <c r="PR30" s="99"/>
      <c r="PS30" s="99"/>
      <c r="PT30" s="99"/>
      <c r="PU30" s="99"/>
      <c r="PV30" s="99"/>
      <c r="PW30" s="99"/>
      <c r="PX30" s="99"/>
      <c r="PY30" s="99"/>
      <c r="PZ30" s="99"/>
      <c r="QA30" s="99"/>
      <c r="QB30" s="99"/>
      <c r="QC30" s="99"/>
      <c r="QD30" s="99"/>
      <c r="QE30" s="99"/>
      <c r="QF30" s="99"/>
      <c r="QG30" s="99"/>
      <c r="QH30" s="99"/>
      <c r="QI30" s="99"/>
      <c r="QJ30" s="99"/>
      <c r="QK30" s="99"/>
      <c r="QL30" s="99"/>
      <c r="QM30" s="99"/>
      <c r="QN30" s="99"/>
      <c r="QO30" s="99"/>
      <c r="QP30" s="99"/>
      <c r="QQ30" s="99"/>
      <c r="QR30" s="99"/>
      <c r="QS30" s="99"/>
      <c r="QT30" s="99"/>
      <c r="QU30" s="99"/>
      <c r="QV30" s="99"/>
      <c r="QW30" s="99"/>
      <c r="QX30" s="99"/>
      <c r="QY30" s="99"/>
      <c r="QZ30" s="99"/>
      <c r="RA30" s="99"/>
      <c r="RB30" s="99"/>
      <c r="RC30" s="99"/>
      <c r="RD30" s="99"/>
      <c r="RE30" s="99"/>
      <c r="RF30" s="99"/>
      <c r="RG30" s="99"/>
      <c r="RH30" s="99"/>
      <c r="RI30" s="99"/>
      <c r="RJ30" s="99"/>
      <c r="RK30" s="99"/>
      <c r="RL30" s="99"/>
      <c r="RM30" s="99"/>
      <c r="RN30" s="99"/>
      <c r="RO30" s="99"/>
      <c r="RP30" s="99"/>
      <c r="RQ30" s="99"/>
      <c r="RR30" s="99"/>
      <c r="RS30" s="99"/>
      <c r="RT30" s="99"/>
      <c r="RU30" s="99"/>
      <c r="RV30" s="99"/>
      <c r="RW30" s="99"/>
      <c r="RX30" s="99"/>
      <c r="RY30" s="99"/>
      <c r="RZ30" s="99"/>
      <c r="SA30" s="99"/>
      <c r="SB30" s="99"/>
      <c r="SC30" s="99"/>
      <c r="SD30" s="99"/>
      <c r="SE30" s="99"/>
      <c r="SF30" s="99"/>
      <c r="SG30" s="99"/>
      <c r="SH30" s="99"/>
      <c r="SI30" s="99"/>
      <c r="SJ30" s="99"/>
      <c r="SK30" s="99"/>
      <c r="SL30" s="99"/>
      <c r="SM30" s="99"/>
      <c r="SN30" s="99"/>
      <c r="SO30" s="99"/>
      <c r="SP30" s="99"/>
      <c r="SQ30" s="99"/>
      <c r="SR30" s="99"/>
      <c r="SS30" s="99"/>
      <c r="ST30" s="99"/>
      <c r="SU30" s="99"/>
      <c r="SV30" s="99"/>
      <c r="SW30" s="99"/>
      <c r="SX30" s="99"/>
      <c r="SY30" s="99"/>
      <c r="SZ30" s="99"/>
      <c r="TA30" s="99"/>
      <c r="TB30" s="99"/>
      <c r="TC30" s="99"/>
      <c r="TD30" s="99"/>
      <c r="TE30" s="99"/>
      <c r="TF30" s="99"/>
      <c r="TG30" s="99"/>
      <c r="TH30" s="99"/>
      <c r="TI30" s="99"/>
      <c r="TJ30" s="99"/>
      <c r="TK30" s="99"/>
      <c r="TL30" s="99"/>
      <c r="TM30" s="99"/>
      <c r="TN30" s="99"/>
      <c r="TO30" s="99"/>
      <c r="TP30" s="99"/>
      <c r="TQ30" s="99"/>
      <c r="TR30" s="99"/>
      <c r="TS30" s="99"/>
      <c r="TT30" s="99"/>
      <c r="TU30" s="99"/>
      <c r="TV30" s="99"/>
      <c r="TW30" s="99"/>
      <c r="TX30" s="99"/>
      <c r="TY30" s="99"/>
      <c r="TZ30" s="99"/>
      <c r="UA30" s="99"/>
      <c r="UB30" s="99"/>
      <c r="UC30" s="99"/>
      <c r="UD30" s="99"/>
      <c r="UE30" s="99"/>
      <c r="UF30" s="99"/>
      <c r="UG30" s="99"/>
      <c r="UH30" s="99"/>
      <c r="UI30" s="99"/>
      <c r="UJ30" s="99"/>
      <c r="UK30" s="99"/>
      <c r="UL30" s="99"/>
      <c r="UM30" s="99"/>
      <c r="UN30" s="99"/>
      <c r="UO30" s="99"/>
      <c r="UP30" s="99"/>
      <c r="UQ30" s="99"/>
      <c r="UR30" s="99"/>
      <c r="US30" s="99"/>
      <c r="UT30" s="99"/>
      <c r="UU30" s="99"/>
      <c r="UV30" s="99"/>
      <c r="UW30" s="99"/>
      <c r="UX30" s="99"/>
      <c r="UY30" s="99"/>
      <c r="UZ30" s="99"/>
      <c r="VA30" s="99"/>
      <c r="VB30" s="99"/>
      <c r="VC30" s="99"/>
      <c r="VD30" s="99"/>
      <c r="VE30" s="99"/>
      <c r="VF30" s="99"/>
      <c r="VG30" s="99"/>
      <c r="VH30" s="99"/>
      <c r="VI30" s="99"/>
      <c r="VJ30" s="99"/>
      <c r="VK30" s="99"/>
      <c r="VL30" s="99"/>
      <c r="VM30" s="99"/>
      <c r="VN30" s="99"/>
      <c r="VO30" s="99"/>
      <c r="VP30" s="99"/>
      <c r="VQ30" s="99"/>
      <c r="VR30" s="99"/>
      <c r="VS30" s="99"/>
      <c r="VT30" s="99"/>
      <c r="VU30" s="99"/>
      <c r="VV30" s="99"/>
      <c r="VW30" s="99"/>
      <c r="VX30" s="99"/>
      <c r="VY30" s="99"/>
      <c r="VZ30" s="99"/>
      <c r="WA30" s="99"/>
      <c r="WB30" s="99"/>
      <c r="WC30" s="99"/>
      <c r="WD30" s="99"/>
      <c r="WE30" s="99"/>
      <c r="WF30" s="99"/>
      <c r="WG30" s="99"/>
      <c r="WH30" s="99"/>
      <c r="WI30" s="99"/>
      <c r="WJ30" s="99"/>
      <c r="WK30" s="99"/>
      <c r="WL30" s="99"/>
      <c r="WM30" s="99"/>
      <c r="WN30" s="99"/>
      <c r="WO30" s="99"/>
      <c r="WP30" s="99"/>
      <c r="WQ30" s="99"/>
      <c r="WR30" s="99"/>
      <c r="WS30" s="99"/>
      <c r="WT30" s="99"/>
      <c r="WU30" s="99"/>
      <c r="WV30" s="99"/>
      <c r="WW30" s="99"/>
      <c r="WX30" s="99"/>
      <c r="WY30" s="99"/>
      <c r="WZ30" s="99"/>
      <c r="XA30" s="99"/>
      <c r="XB30" s="99"/>
      <c r="XC30" s="99"/>
      <c r="XD30" s="99"/>
      <c r="XE30" s="99"/>
      <c r="XF30" s="99"/>
      <c r="XG30" s="99"/>
      <c r="XH30" s="99"/>
      <c r="XI30" s="99"/>
      <c r="XJ30" s="99"/>
      <c r="XK30" s="99"/>
      <c r="XL30" s="99"/>
      <c r="XM30" s="99"/>
      <c r="XN30" s="99"/>
      <c r="XO30" s="99"/>
      <c r="XP30" s="99"/>
      <c r="XQ30" s="99"/>
      <c r="XR30" s="99"/>
      <c r="XS30" s="99"/>
      <c r="XT30" s="99"/>
      <c r="XU30" s="99"/>
      <c r="XV30" s="99"/>
      <c r="XW30" s="99"/>
      <c r="XX30" s="99"/>
      <c r="XY30" s="99"/>
      <c r="XZ30" s="99"/>
      <c r="YA30" s="99"/>
      <c r="YB30" s="99"/>
      <c r="YC30" s="99"/>
      <c r="YD30" s="99"/>
      <c r="YE30" s="99"/>
      <c r="YF30" s="99"/>
      <c r="YG30" s="99"/>
      <c r="YH30" s="99"/>
      <c r="YI30" s="99"/>
      <c r="YJ30" s="99"/>
      <c r="YK30" s="99"/>
      <c r="YL30" s="99"/>
      <c r="YM30" s="99"/>
      <c r="YN30" s="99"/>
      <c r="YO30" s="99"/>
      <c r="YP30" s="99"/>
      <c r="YQ30" s="99"/>
      <c r="YR30" s="99"/>
      <c r="YS30" s="99"/>
      <c r="YT30" s="99"/>
      <c r="YU30" s="99"/>
      <c r="YV30" s="99"/>
      <c r="YW30" s="99"/>
      <c r="YX30" s="99"/>
      <c r="YY30" s="99"/>
      <c r="YZ30" s="99"/>
      <c r="ZA30" s="99"/>
      <c r="ZB30" s="99"/>
      <c r="ZC30" s="99"/>
      <c r="ZD30" s="99"/>
      <c r="ZE30" s="99"/>
      <c r="ZF30" s="99"/>
      <c r="ZG30" s="99"/>
      <c r="ZH30" s="99"/>
      <c r="ZI30" s="99"/>
      <c r="ZJ30" s="99"/>
      <c r="ZK30" s="99"/>
      <c r="ZL30" s="99"/>
      <c r="ZM30" s="99"/>
      <c r="ZN30" s="99"/>
      <c r="ZO30" s="99"/>
      <c r="ZP30" s="99"/>
      <c r="ZQ30" s="99"/>
      <c r="ZR30" s="99"/>
      <c r="ZS30" s="99"/>
      <c r="ZT30" s="99"/>
      <c r="ZU30" s="99"/>
      <c r="ZV30" s="99"/>
      <c r="ZW30" s="99"/>
      <c r="ZX30" s="99"/>
      <c r="ZY30" s="99"/>
      <c r="ZZ30" s="99"/>
      <c r="AAA30" s="99"/>
      <c r="AAB30" s="99"/>
      <c r="AAC30" s="99"/>
      <c r="AAD30" s="99"/>
      <c r="AAE30" s="99"/>
      <c r="AAF30" s="99"/>
      <c r="AAG30" s="99"/>
      <c r="AAH30" s="99"/>
      <c r="AAI30" s="99"/>
      <c r="AAJ30" s="99"/>
      <c r="AAK30" s="99"/>
      <c r="AAL30" s="99"/>
      <c r="AAM30" s="99"/>
      <c r="AAN30" s="99"/>
      <c r="AAO30" s="99"/>
      <c r="AAP30" s="99"/>
      <c r="AAQ30" s="99"/>
      <c r="AAR30" s="99"/>
      <c r="AAS30" s="99"/>
      <c r="AAT30" s="99"/>
      <c r="AAU30" s="99"/>
      <c r="AAV30" s="99"/>
      <c r="AAW30" s="99"/>
      <c r="AAX30" s="99"/>
      <c r="AAY30" s="99"/>
      <c r="AAZ30" s="99"/>
      <c r="ABA30" s="99"/>
      <c r="ABB30" s="99"/>
      <c r="ABC30" s="99"/>
      <c r="ABD30" s="99"/>
      <c r="ABE30" s="99"/>
      <c r="ABF30" s="99"/>
      <c r="ABG30" s="99"/>
      <c r="ABH30" s="99"/>
      <c r="ABI30" s="99"/>
      <c r="ABJ30" s="99"/>
      <c r="ABK30" s="99"/>
      <c r="ABL30" s="99"/>
      <c r="ABM30" s="99"/>
      <c r="ABN30" s="99"/>
      <c r="ABO30" s="99"/>
      <c r="ABP30" s="99"/>
      <c r="ABQ30" s="99"/>
      <c r="ABR30" s="99"/>
      <c r="ABS30" s="99"/>
      <c r="ABT30" s="99"/>
      <c r="ABU30" s="99"/>
      <c r="ABV30" s="99"/>
      <c r="ABW30" s="99"/>
      <c r="ABX30" s="99"/>
      <c r="ABY30" s="99"/>
      <c r="ABZ30" s="99"/>
      <c r="ACA30" s="99"/>
      <c r="ACB30" s="99"/>
      <c r="ACC30" s="99"/>
      <c r="ACD30" s="99"/>
      <c r="ACE30" s="99"/>
      <c r="ACF30" s="99"/>
      <c r="ACG30" s="99"/>
      <c r="ACH30" s="99"/>
      <c r="ACI30" s="99"/>
      <c r="ACJ30" s="99"/>
      <c r="ACK30" s="99"/>
      <c r="ACL30" s="99"/>
      <c r="ACM30" s="99"/>
      <c r="ACN30" s="99"/>
      <c r="ACO30" s="99"/>
      <c r="ACP30" s="99"/>
      <c r="ACQ30" s="99"/>
      <c r="ACR30" s="99"/>
      <c r="ACS30" s="99"/>
      <c r="ACT30" s="99"/>
      <c r="ACU30" s="99"/>
      <c r="ACV30" s="99"/>
      <c r="ACW30" s="99"/>
      <c r="ACX30" s="99"/>
      <c r="ACY30" s="99"/>
      <c r="ACZ30" s="99"/>
      <c r="ADA30" s="99"/>
      <c r="ADB30" s="99"/>
      <c r="ADC30" s="99"/>
      <c r="ADD30" s="99"/>
      <c r="ADE30" s="99"/>
      <c r="ADF30" s="99"/>
      <c r="ADG30" s="99"/>
      <c r="ADH30" s="99"/>
      <c r="ADI30" s="99"/>
      <c r="ADJ30" s="99"/>
      <c r="ADK30" s="99"/>
      <c r="ADL30" s="99"/>
      <c r="ADM30" s="99"/>
      <c r="ADN30" s="99"/>
      <c r="ADO30" s="99"/>
      <c r="ADP30" s="99"/>
      <c r="ADQ30" s="99"/>
      <c r="ADR30" s="99"/>
      <c r="ADS30" s="99"/>
      <c r="ADT30" s="99"/>
      <c r="ADU30" s="99"/>
      <c r="ADV30" s="99"/>
      <c r="ADW30" s="99"/>
      <c r="ADX30" s="99"/>
      <c r="ADY30" s="99"/>
      <c r="ADZ30" s="99"/>
      <c r="AEA30" s="99"/>
      <c r="AEB30" s="99"/>
      <c r="AEC30" s="99"/>
      <c r="AED30" s="99"/>
      <c r="AEE30" s="99"/>
      <c r="AEF30" s="99"/>
      <c r="AEG30" s="99"/>
      <c r="AEH30" s="99"/>
      <c r="AEI30" s="99"/>
      <c r="AEJ30" s="99"/>
      <c r="AEK30" s="99"/>
      <c r="AEL30" s="99"/>
      <c r="AEM30" s="99"/>
      <c r="AEN30" s="99"/>
      <c r="AEO30" s="99"/>
      <c r="AEP30" s="99"/>
      <c r="AEQ30" s="99"/>
      <c r="AER30" s="99"/>
      <c r="AES30" s="99"/>
      <c r="AET30" s="99"/>
      <c r="AEU30" s="99"/>
      <c r="AEV30" s="99"/>
      <c r="AEW30" s="99"/>
      <c r="AEX30" s="99"/>
      <c r="AEY30" s="99"/>
      <c r="AEZ30" s="99"/>
      <c r="AFA30" s="99"/>
      <c r="AFB30" s="99"/>
      <c r="AFC30" s="99"/>
      <c r="AFD30" s="99"/>
      <c r="AFE30" s="99"/>
      <c r="AFF30" s="99"/>
      <c r="AFG30" s="99"/>
      <c r="AFH30" s="99"/>
      <c r="AFI30" s="99"/>
      <c r="AFJ30" s="99"/>
      <c r="AFK30" s="99"/>
      <c r="AFL30" s="99"/>
      <c r="AFM30" s="99"/>
      <c r="AFN30" s="99"/>
      <c r="AFO30" s="99"/>
      <c r="AFP30" s="99"/>
      <c r="AFQ30" s="99"/>
      <c r="AFR30" s="99"/>
      <c r="AFS30" s="99"/>
      <c r="AFT30" s="99"/>
      <c r="AFU30" s="99"/>
      <c r="AFV30" s="99"/>
      <c r="AFW30" s="99"/>
      <c r="AFX30" s="99"/>
      <c r="AFY30" s="99"/>
      <c r="AFZ30" s="99"/>
      <c r="AGA30" s="99"/>
      <c r="AGB30" s="99"/>
      <c r="AGC30" s="99"/>
      <c r="AGD30" s="99"/>
      <c r="AGE30" s="99"/>
      <c r="AGF30" s="99"/>
      <c r="AGG30" s="99"/>
      <c r="AGH30" s="99"/>
      <c r="AGI30" s="99"/>
      <c r="AGJ30" s="99"/>
      <c r="AGK30" s="99"/>
      <c r="AGL30" s="99"/>
      <c r="AGM30" s="99"/>
      <c r="AGN30" s="99"/>
      <c r="AGO30" s="99"/>
      <c r="AGP30" s="99"/>
      <c r="AGQ30" s="99"/>
      <c r="AGR30" s="99"/>
      <c r="AGS30" s="99"/>
      <c r="AGT30" s="99"/>
      <c r="AGU30" s="99"/>
      <c r="AGV30" s="99"/>
      <c r="AGW30" s="99"/>
      <c r="AGX30" s="99"/>
      <c r="AGY30" s="99"/>
      <c r="AGZ30" s="99"/>
      <c r="AHA30" s="99"/>
      <c r="AHB30" s="99"/>
      <c r="AHC30" s="99"/>
      <c r="AHD30" s="99"/>
      <c r="AHE30" s="99"/>
      <c r="AHF30" s="99"/>
      <c r="AHG30" s="99"/>
      <c r="AHH30" s="99"/>
      <c r="AHI30" s="99"/>
      <c r="AHJ30" s="99"/>
      <c r="AHK30" s="99"/>
      <c r="AHL30" s="99"/>
      <c r="AHM30" s="99"/>
      <c r="AHN30" s="99"/>
      <c r="AHO30" s="99"/>
      <c r="AHP30" s="99"/>
      <c r="AHQ30" s="99"/>
      <c r="AHR30" s="99"/>
      <c r="AHS30" s="99"/>
      <c r="AHT30" s="99"/>
      <c r="AHU30" s="99"/>
      <c r="AHV30" s="99"/>
      <c r="AHW30" s="99"/>
      <c r="AHX30" s="99"/>
      <c r="AHY30" s="99"/>
      <c r="AHZ30" s="99"/>
      <c r="AIA30" s="99"/>
      <c r="AIB30" s="99"/>
      <c r="AIC30" s="99"/>
      <c r="AID30" s="99"/>
      <c r="AIE30" s="99"/>
      <c r="AIF30" s="99"/>
      <c r="AIG30" s="99"/>
      <c r="AIH30" s="99"/>
      <c r="AII30" s="99"/>
      <c r="AIJ30" s="99"/>
      <c r="AIK30" s="99"/>
      <c r="AIL30" s="99"/>
      <c r="AIM30" s="99"/>
      <c r="AIN30" s="99"/>
      <c r="AIO30" s="99"/>
      <c r="AIP30" s="99"/>
      <c r="AIQ30" s="99"/>
      <c r="AIR30" s="99"/>
      <c r="AIS30" s="99"/>
      <c r="AIT30" s="99"/>
      <c r="AIU30" s="99"/>
      <c r="AIV30" s="99"/>
      <c r="AIW30" s="99"/>
      <c r="AIX30" s="99"/>
      <c r="AIY30" s="99"/>
      <c r="AIZ30" s="99"/>
      <c r="AJA30" s="99"/>
      <c r="AJB30" s="99"/>
      <c r="AJC30" s="99"/>
      <c r="AJD30" s="99"/>
      <c r="AJE30" s="99"/>
      <c r="AJF30" s="99"/>
      <c r="AJG30" s="99"/>
      <c r="AJH30" s="99"/>
      <c r="AJI30" s="99"/>
      <c r="AJJ30" s="99"/>
      <c r="AJK30" s="99"/>
      <c r="AJL30" s="99"/>
      <c r="AJM30" s="99"/>
      <c r="AJN30" s="99"/>
      <c r="AJO30" s="99"/>
      <c r="AJP30" s="99"/>
      <c r="AJQ30" s="99"/>
      <c r="AJR30" s="99"/>
      <c r="AJS30" s="99"/>
      <c r="AJT30" s="99"/>
      <c r="AJU30" s="99"/>
      <c r="AJV30" s="99"/>
      <c r="AJW30" s="99"/>
      <c r="AJX30" s="99"/>
      <c r="AJY30" s="99"/>
      <c r="AJZ30" s="99"/>
      <c r="AKA30" s="99"/>
      <c r="AKB30" s="99"/>
      <c r="AKC30" s="99"/>
      <c r="AKD30" s="99"/>
      <c r="AKE30" s="99"/>
      <c r="AKF30" s="99"/>
      <c r="AKG30" s="99"/>
      <c r="AKH30" s="99"/>
      <c r="AKI30" s="99"/>
      <c r="AKJ30" s="99"/>
      <c r="AKK30" s="99"/>
      <c r="AKL30" s="99"/>
      <c r="AKM30" s="99"/>
      <c r="AKN30" s="99"/>
      <c r="AKO30" s="99"/>
      <c r="AKP30" s="99"/>
      <c r="AKQ30" s="99"/>
      <c r="AKR30" s="99"/>
      <c r="AKS30" s="99"/>
      <c r="AKT30" s="99"/>
      <c r="AKU30" s="99"/>
      <c r="AKV30" s="99"/>
      <c r="AKW30" s="99"/>
      <c r="AKX30" s="99"/>
      <c r="AKY30" s="99"/>
      <c r="AKZ30" s="99"/>
      <c r="ALA30" s="99"/>
      <c r="ALB30" s="99"/>
      <c r="ALC30" s="99"/>
      <c r="ALD30" s="99"/>
      <c r="ALE30" s="99"/>
      <c r="ALF30" s="99"/>
      <c r="ALG30" s="99"/>
      <c r="ALH30" s="99"/>
      <c r="ALI30" s="99"/>
      <c r="ALJ30" s="99"/>
      <c r="ALK30" s="99"/>
      <c r="ALL30" s="99"/>
      <c r="ALM30" s="99"/>
      <c r="ALN30" s="99"/>
      <c r="ALO30" s="99"/>
      <c r="ALP30" s="99"/>
      <c r="ALQ30" s="99"/>
      <c r="ALR30" s="99"/>
      <c r="ALS30" s="99"/>
      <c r="ALT30" s="99"/>
      <c r="ALU30" s="99"/>
      <c r="ALV30" s="99"/>
      <c r="ALW30" s="99"/>
      <c r="ALX30" s="99"/>
      <c r="ALY30" s="99"/>
      <c r="ALZ30" s="99"/>
      <c r="AMA30" s="99"/>
      <c r="AMB30" s="99"/>
      <c r="AMC30" s="99"/>
      <c r="AMD30" s="99"/>
      <c r="AME30" s="99"/>
      <c r="AMF30" s="99"/>
      <c r="AMG30" s="99"/>
      <c r="AMH30" s="99"/>
      <c r="AMI30" s="99"/>
      <c r="AMJ30" s="99"/>
    </row>
    <row r="31" spans="1:1024" ht="6" customHeight="1">
      <c r="A31" s="98"/>
      <c r="B31" s="672"/>
      <c r="C31" s="672"/>
      <c r="D31" s="672"/>
      <c r="E31" s="672"/>
      <c r="F31" s="672"/>
      <c r="G31" s="139"/>
      <c r="H31" s="140"/>
      <c r="I31" s="140"/>
      <c r="J31" s="140"/>
      <c r="K31" s="140"/>
      <c r="L31" s="140"/>
      <c r="M31" s="140"/>
      <c r="N31" s="140"/>
      <c r="O31" s="140"/>
      <c r="P31" s="140"/>
      <c r="Q31" s="140"/>
      <c r="R31" s="140"/>
      <c r="S31" s="140"/>
      <c r="T31" s="141"/>
      <c r="U31" s="141"/>
      <c r="V31" s="140"/>
      <c r="W31" s="140"/>
      <c r="X31" s="140"/>
      <c r="Y31" s="140"/>
      <c r="Z31" s="139"/>
      <c r="AA31" s="140"/>
      <c r="AB31" s="140"/>
      <c r="AC31" s="142"/>
      <c r="AD31" s="143"/>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c r="IN31" s="99"/>
      <c r="IO31" s="99"/>
      <c r="IP31" s="99"/>
      <c r="IQ31" s="99"/>
      <c r="IR31" s="99"/>
      <c r="IS31" s="99"/>
      <c r="IT31" s="99"/>
      <c r="IU31" s="99"/>
      <c r="IV31" s="99"/>
      <c r="IW31" s="99"/>
      <c r="IX31" s="99"/>
      <c r="IY31" s="99"/>
      <c r="IZ31" s="99"/>
      <c r="JA31" s="99"/>
      <c r="JB31" s="99"/>
      <c r="JC31" s="99"/>
      <c r="JD31" s="99"/>
      <c r="JE31" s="99"/>
      <c r="JF31" s="99"/>
      <c r="JG31" s="99"/>
      <c r="JH31" s="99"/>
      <c r="JI31" s="99"/>
      <c r="JJ31" s="99"/>
      <c r="JK31" s="99"/>
      <c r="JL31" s="99"/>
      <c r="JM31" s="99"/>
      <c r="JN31" s="99"/>
      <c r="JO31" s="99"/>
      <c r="JP31" s="99"/>
      <c r="JQ31" s="99"/>
      <c r="JR31" s="99"/>
      <c r="JS31" s="99"/>
      <c r="JT31" s="99"/>
      <c r="JU31" s="99"/>
      <c r="JV31" s="99"/>
      <c r="JW31" s="99"/>
      <c r="JX31" s="99"/>
      <c r="JY31" s="99"/>
      <c r="JZ31" s="99"/>
      <c r="KA31" s="99"/>
      <c r="KB31" s="99"/>
      <c r="KC31" s="99"/>
      <c r="KD31" s="99"/>
      <c r="KE31" s="99"/>
      <c r="KF31" s="99"/>
      <c r="KG31" s="99"/>
      <c r="KH31" s="99"/>
      <c r="KI31" s="99"/>
      <c r="KJ31" s="99"/>
      <c r="KK31" s="99"/>
      <c r="KL31" s="99"/>
      <c r="KM31" s="99"/>
      <c r="KN31" s="99"/>
      <c r="KO31" s="99"/>
      <c r="KP31" s="99"/>
      <c r="KQ31" s="99"/>
      <c r="KR31" s="99"/>
      <c r="KS31" s="99"/>
      <c r="KT31" s="99"/>
      <c r="KU31" s="99"/>
      <c r="KV31" s="99"/>
      <c r="KW31" s="99"/>
      <c r="KX31" s="99"/>
      <c r="KY31" s="99"/>
      <c r="KZ31" s="99"/>
      <c r="LA31" s="99"/>
      <c r="LB31" s="99"/>
      <c r="LC31" s="99"/>
      <c r="LD31" s="99"/>
      <c r="LE31" s="99"/>
      <c r="LF31" s="99"/>
      <c r="LG31" s="99"/>
      <c r="LH31" s="99"/>
      <c r="LI31" s="99"/>
      <c r="LJ31" s="99"/>
      <c r="LK31" s="99"/>
      <c r="LL31" s="99"/>
      <c r="LM31" s="99"/>
      <c r="LN31" s="99"/>
      <c r="LO31" s="99"/>
      <c r="LP31" s="99"/>
      <c r="LQ31" s="99"/>
      <c r="LR31" s="99"/>
      <c r="LS31" s="99"/>
      <c r="LT31" s="99"/>
      <c r="LU31" s="99"/>
      <c r="LV31" s="99"/>
      <c r="LW31" s="99"/>
      <c r="LX31" s="99"/>
      <c r="LY31" s="99"/>
      <c r="LZ31" s="99"/>
      <c r="MA31" s="99"/>
      <c r="MB31" s="99"/>
      <c r="MC31" s="99"/>
      <c r="MD31" s="99"/>
      <c r="ME31" s="99"/>
      <c r="MF31" s="99"/>
      <c r="MG31" s="99"/>
      <c r="MH31" s="99"/>
      <c r="MI31" s="99"/>
      <c r="MJ31" s="99"/>
      <c r="MK31" s="99"/>
      <c r="ML31" s="99"/>
      <c r="MM31" s="99"/>
      <c r="MN31" s="99"/>
      <c r="MO31" s="99"/>
      <c r="MP31" s="99"/>
      <c r="MQ31" s="99"/>
      <c r="MR31" s="99"/>
      <c r="MS31" s="99"/>
      <c r="MT31" s="99"/>
      <c r="MU31" s="99"/>
      <c r="MV31" s="99"/>
      <c r="MW31" s="99"/>
      <c r="MX31" s="99"/>
      <c r="MY31" s="99"/>
      <c r="MZ31" s="99"/>
      <c r="NA31" s="99"/>
      <c r="NB31" s="99"/>
      <c r="NC31" s="99"/>
      <c r="ND31" s="99"/>
      <c r="NE31" s="99"/>
      <c r="NF31" s="99"/>
      <c r="NG31" s="99"/>
      <c r="NH31" s="99"/>
      <c r="NI31" s="99"/>
      <c r="NJ31" s="99"/>
      <c r="NK31" s="99"/>
      <c r="NL31" s="99"/>
      <c r="NM31" s="99"/>
      <c r="NN31" s="99"/>
      <c r="NO31" s="99"/>
      <c r="NP31" s="99"/>
      <c r="NQ31" s="99"/>
      <c r="NR31" s="99"/>
      <c r="NS31" s="99"/>
      <c r="NT31" s="99"/>
      <c r="NU31" s="99"/>
      <c r="NV31" s="99"/>
      <c r="NW31" s="99"/>
      <c r="NX31" s="99"/>
      <c r="NY31" s="99"/>
      <c r="NZ31" s="99"/>
      <c r="OA31" s="99"/>
      <c r="OB31" s="99"/>
      <c r="OC31" s="99"/>
      <c r="OD31" s="99"/>
      <c r="OE31" s="99"/>
      <c r="OF31" s="99"/>
      <c r="OG31" s="99"/>
      <c r="OH31" s="99"/>
      <c r="OI31" s="99"/>
      <c r="OJ31" s="99"/>
      <c r="OK31" s="99"/>
      <c r="OL31" s="99"/>
      <c r="OM31" s="99"/>
      <c r="ON31" s="99"/>
      <c r="OO31" s="99"/>
      <c r="OP31" s="99"/>
      <c r="OQ31" s="99"/>
      <c r="OR31" s="99"/>
      <c r="OS31" s="99"/>
      <c r="OT31" s="99"/>
      <c r="OU31" s="99"/>
      <c r="OV31" s="99"/>
      <c r="OW31" s="99"/>
      <c r="OX31" s="99"/>
      <c r="OY31" s="99"/>
      <c r="OZ31" s="99"/>
      <c r="PA31" s="99"/>
      <c r="PB31" s="99"/>
      <c r="PC31" s="99"/>
      <c r="PD31" s="99"/>
      <c r="PE31" s="99"/>
      <c r="PF31" s="99"/>
      <c r="PG31" s="99"/>
      <c r="PH31" s="99"/>
      <c r="PI31" s="99"/>
      <c r="PJ31" s="99"/>
      <c r="PK31" s="99"/>
      <c r="PL31" s="99"/>
      <c r="PM31" s="99"/>
      <c r="PN31" s="99"/>
      <c r="PO31" s="99"/>
      <c r="PP31" s="99"/>
      <c r="PQ31" s="99"/>
      <c r="PR31" s="99"/>
      <c r="PS31" s="99"/>
      <c r="PT31" s="99"/>
      <c r="PU31" s="99"/>
      <c r="PV31" s="99"/>
      <c r="PW31" s="99"/>
      <c r="PX31" s="99"/>
      <c r="PY31" s="99"/>
      <c r="PZ31" s="99"/>
      <c r="QA31" s="99"/>
      <c r="QB31" s="99"/>
      <c r="QC31" s="99"/>
      <c r="QD31" s="99"/>
      <c r="QE31" s="99"/>
      <c r="QF31" s="99"/>
      <c r="QG31" s="99"/>
      <c r="QH31" s="99"/>
      <c r="QI31" s="99"/>
      <c r="QJ31" s="99"/>
      <c r="QK31" s="99"/>
      <c r="QL31" s="99"/>
      <c r="QM31" s="99"/>
      <c r="QN31" s="99"/>
      <c r="QO31" s="99"/>
      <c r="QP31" s="99"/>
      <c r="QQ31" s="99"/>
      <c r="QR31" s="99"/>
      <c r="QS31" s="99"/>
      <c r="QT31" s="99"/>
      <c r="QU31" s="99"/>
      <c r="QV31" s="99"/>
      <c r="QW31" s="99"/>
      <c r="QX31" s="99"/>
      <c r="QY31" s="99"/>
      <c r="QZ31" s="99"/>
      <c r="RA31" s="99"/>
      <c r="RB31" s="99"/>
      <c r="RC31" s="99"/>
      <c r="RD31" s="99"/>
      <c r="RE31" s="99"/>
      <c r="RF31" s="99"/>
      <c r="RG31" s="99"/>
      <c r="RH31" s="99"/>
      <c r="RI31" s="99"/>
      <c r="RJ31" s="99"/>
      <c r="RK31" s="99"/>
      <c r="RL31" s="99"/>
      <c r="RM31" s="99"/>
      <c r="RN31" s="99"/>
      <c r="RO31" s="99"/>
      <c r="RP31" s="99"/>
      <c r="RQ31" s="99"/>
      <c r="RR31" s="99"/>
      <c r="RS31" s="99"/>
      <c r="RT31" s="99"/>
      <c r="RU31" s="99"/>
      <c r="RV31" s="99"/>
      <c r="RW31" s="99"/>
      <c r="RX31" s="99"/>
      <c r="RY31" s="99"/>
      <c r="RZ31" s="99"/>
      <c r="SA31" s="99"/>
      <c r="SB31" s="99"/>
      <c r="SC31" s="99"/>
      <c r="SD31" s="99"/>
      <c r="SE31" s="99"/>
      <c r="SF31" s="99"/>
      <c r="SG31" s="99"/>
      <c r="SH31" s="99"/>
      <c r="SI31" s="99"/>
      <c r="SJ31" s="99"/>
      <c r="SK31" s="99"/>
      <c r="SL31" s="99"/>
      <c r="SM31" s="99"/>
      <c r="SN31" s="99"/>
      <c r="SO31" s="99"/>
      <c r="SP31" s="99"/>
      <c r="SQ31" s="99"/>
      <c r="SR31" s="99"/>
      <c r="SS31" s="99"/>
      <c r="ST31" s="99"/>
      <c r="SU31" s="99"/>
      <c r="SV31" s="99"/>
      <c r="SW31" s="99"/>
      <c r="SX31" s="99"/>
      <c r="SY31" s="99"/>
      <c r="SZ31" s="99"/>
      <c r="TA31" s="99"/>
      <c r="TB31" s="99"/>
      <c r="TC31" s="99"/>
      <c r="TD31" s="99"/>
      <c r="TE31" s="99"/>
      <c r="TF31" s="99"/>
      <c r="TG31" s="99"/>
      <c r="TH31" s="99"/>
      <c r="TI31" s="99"/>
      <c r="TJ31" s="99"/>
      <c r="TK31" s="99"/>
      <c r="TL31" s="99"/>
      <c r="TM31" s="99"/>
      <c r="TN31" s="99"/>
      <c r="TO31" s="99"/>
      <c r="TP31" s="99"/>
      <c r="TQ31" s="99"/>
      <c r="TR31" s="99"/>
      <c r="TS31" s="99"/>
      <c r="TT31" s="99"/>
      <c r="TU31" s="99"/>
      <c r="TV31" s="99"/>
      <c r="TW31" s="99"/>
      <c r="TX31" s="99"/>
      <c r="TY31" s="99"/>
      <c r="TZ31" s="99"/>
      <c r="UA31" s="99"/>
      <c r="UB31" s="99"/>
      <c r="UC31" s="99"/>
      <c r="UD31" s="99"/>
      <c r="UE31" s="99"/>
      <c r="UF31" s="99"/>
      <c r="UG31" s="99"/>
      <c r="UH31" s="99"/>
      <c r="UI31" s="99"/>
      <c r="UJ31" s="99"/>
      <c r="UK31" s="99"/>
      <c r="UL31" s="99"/>
      <c r="UM31" s="99"/>
      <c r="UN31" s="99"/>
      <c r="UO31" s="99"/>
      <c r="UP31" s="99"/>
      <c r="UQ31" s="99"/>
      <c r="UR31" s="99"/>
      <c r="US31" s="99"/>
      <c r="UT31" s="99"/>
      <c r="UU31" s="99"/>
      <c r="UV31" s="99"/>
      <c r="UW31" s="99"/>
      <c r="UX31" s="99"/>
      <c r="UY31" s="99"/>
      <c r="UZ31" s="99"/>
      <c r="VA31" s="99"/>
      <c r="VB31" s="99"/>
      <c r="VC31" s="99"/>
      <c r="VD31" s="99"/>
      <c r="VE31" s="99"/>
      <c r="VF31" s="99"/>
      <c r="VG31" s="99"/>
      <c r="VH31" s="99"/>
      <c r="VI31" s="99"/>
      <c r="VJ31" s="99"/>
      <c r="VK31" s="99"/>
      <c r="VL31" s="99"/>
      <c r="VM31" s="99"/>
      <c r="VN31" s="99"/>
      <c r="VO31" s="99"/>
      <c r="VP31" s="99"/>
      <c r="VQ31" s="99"/>
      <c r="VR31" s="99"/>
      <c r="VS31" s="99"/>
      <c r="VT31" s="99"/>
      <c r="VU31" s="99"/>
      <c r="VV31" s="99"/>
      <c r="VW31" s="99"/>
      <c r="VX31" s="99"/>
      <c r="VY31" s="99"/>
      <c r="VZ31" s="99"/>
      <c r="WA31" s="99"/>
      <c r="WB31" s="99"/>
      <c r="WC31" s="99"/>
      <c r="WD31" s="99"/>
      <c r="WE31" s="99"/>
      <c r="WF31" s="99"/>
      <c r="WG31" s="99"/>
      <c r="WH31" s="99"/>
      <c r="WI31" s="99"/>
      <c r="WJ31" s="99"/>
      <c r="WK31" s="99"/>
      <c r="WL31" s="99"/>
      <c r="WM31" s="99"/>
      <c r="WN31" s="99"/>
      <c r="WO31" s="99"/>
      <c r="WP31" s="99"/>
      <c r="WQ31" s="99"/>
      <c r="WR31" s="99"/>
      <c r="WS31" s="99"/>
      <c r="WT31" s="99"/>
      <c r="WU31" s="99"/>
      <c r="WV31" s="99"/>
      <c r="WW31" s="99"/>
      <c r="WX31" s="99"/>
      <c r="WY31" s="99"/>
      <c r="WZ31" s="99"/>
      <c r="XA31" s="99"/>
      <c r="XB31" s="99"/>
      <c r="XC31" s="99"/>
      <c r="XD31" s="99"/>
      <c r="XE31" s="99"/>
      <c r="XF31" s="99"/>
      <c r="XG31" s="99"/>
      <c r="XH31" s="99"/>
      <c r="XI31" s="99"/>
      <c r="XJ31" s="99"/>
      <c r="XK31" s="99"/>
      <c r="XL31" s="99"/>
      <c r="XM31" s="99"/>
      <c r="XN31" s="99"/>
      <c r="XO31" s="99"/>
      <c r="XP31" s="99"/>
      <c r="XQ31" s="99"/>
      <c r="XR31" s="99"/>
      <c r="XS31" s="99"/>
      <c r="XT31" s="99"/>
      <c r="XU31" s="99"/>
      <c r="XV31" s="99"/>
      <c r="XW31" s="99"/>
      <c r="XX31" s="99"/>
      <c r="XY31" s="99"/>
      <c r="XZ31" s="99"/>
      <c r="YA31" s="99"/>
      <c r="YB31" s="99"/>
      <c r="YC31" s="99"/>
      <c r="YD31" s="99"/>
      <c r="YE31" s="99"/>
      <c r="YF31" s="99"/>
      <c r="YG31" s="99"/>
      <c r="YH31" s="99"/>
      <c r="YI31" s="99"/>
      <c r="YJ31" s="99"/>
      <c r="YK31" s="99"/>
      <c r="YL31" s="99"/>
      <c r="YM31" s="99"/>
      <c r="YN31" s="99"/>
      <c r="YO31" s="99"/>
      <c r="YP31" s="99"/>
      <c r="YQ31" s="99"/>
      <c r="YR31" s="99"/>
      <c r="YS31" s="99"/>
      <c r="YT31" s="99"/>
      <c r="YU31" s="99"/>
      <c r="YV31" s="99"/>
      <c r="YW31" s="99"/>
      <c r="YX31" s="99"/>
      <c r="YY31" s="99"/>
      <c r="YZ31" s="99"/>
      <c r="ZA31" s="99"/>
      <c r="ZB31" s="99"/>
      <c r="ZC31" s="99"/>
      <c r="ZD31" s="99"/>
      <c r="ZE31" s="99"/>
      <c r="ZF31" s="99"/>
      <c r="ZG31" s="99"/>
      <c r="ZH31" s="99"/>
      <c r="ZI31" s="99"/>
      <c r="ZJ31" s="99"/>
      <c r="ZK31" s="99"/>
      <c r="ZL31" s="99"/>
      <c r="ZM31" s="99"/>
      <c r="ZN31" s="99"/>
      <c r="ZO31" s="99"/>
      <c r="ZP31" s="99"/>
      <c r="ZQ31" s="99"/>
      <c r="ZR31" s="99"/>
      <c r="ZS31" s="99"/>
      <c r="ZT31" s="99"/>
      <c r="ZU31" s="99"/>
      <c r="ZV31" s="99"/>
      <c r="ZW31" s="99"/>
      <c r="ZX31" s="99"/>
      <c r="ZY31" s="99"/>
      <c r="ZZ31" s="99"/>
      <c r="AAA31" s="99"/>
      <c r="AAB31" s="99"/>
      <c r="AAC31" s="99"/>
      <c r="AAD31" s="99"/>
      <c r="AAE31" s="99"/>
      <c r="AAF31" s="99"/>
      <c r="AAG31" s="99"/>
      <c r="AAH31" s="99"/>
      <c r="AAI31" s="99"/>
      <c r="AAJ31" s="99"/>
      <c r="AAK31" s="99"/>
      <c r="AAL31" s="99"/>
      <c r="AAM31" s="99"/>
      <c r="AAN31" s="99"/>
      <c r="AAO31" s="99"/>
      <c r="AAP31" s="99"/>
      <c r="AAQ31" s="99"/>
      <c r="AAR31" s="99"/>
      <c r="AAS31" s="99"/>
      <c r="AAT31" s="99"/>
      <c r="AAU31" s="99"/>
      <c r="AAV31" s="99"/>
      <c r="AAW31" s="99"/>
      <c r="AAX31" s="99"/>
      <c r="AAY31" s="99"/>
      <c r="AAZ31" s="99"/>
      <c r="ABA31" s="99"/>
      <c r="ABB31" s="99"/>
      <c r="ABC31" s="99"/>
      <c r="ABD31" s="99"/>
      <c r="ABE31" s="99"/>
      <c r="ABF31" s="99"/>
      <c r="ABG31" s="99"/>
      <c r="ABH31" s="99"/>
      <c r="ABI31" s="99"/>
      <c r="ABJ31" s="99"/>
      <c r="ABK31" s="99"/>
      <c r="ABL31" s="99"/>
      <c r="ABM31" s="99"/>
      <c r="ABN31" s="99"/>
      <c r="ABO31" s="99"/>
      <c r="ABP31" s="99"/>
      <c r="ABQ31" s="99"/>
      <c r="ABR31" s="99"/>
      <c r="ABS31" s="99"/>
      <c r="ABT31" s="99"/>
      <c r="ABU31" s="99"/>
      <c r="ABV31" s="99"/>
      <c r="ABW31" s="99"/>
      <c r="ABX31" s="99"/>
      <c r="ABY31" s="99"/>
      <c r="ABZ31" s="99"/>
      <c r="ACA31" s="99"/>
      <c r="ACB31" s="99"/>
      <c r="ACC31" s="99"/>
      <c r="ACD31" s="99"/>
      <c r="ACE31" s="99"/>
      <c r="ACF31" s="99"/>
      <c r="ACG31" s="99"/>
      <c r="ACH31" s="99"/>
      <c r="ACI31" s="99"/>
      <c r="ACJ31" s="99"/>
      <c r="ACK31" s="99"/>
      <c r="ACL31" s="99"/>
      <c r="ACM31" s="99"/>
      <c r="ACN31" s="99"/>
      <c r="ACO31" s="99"/>
      <c r="ACP31" s="99"/>
      <c r="ACQ31" s="99"/>
      <c r="ACR31" s="99"/>
      <c r="ACS31" s="99"/>
      <c r="ACT31" s="99"/>
      <c r="ACU31" s="99"/>
      <c r="ACV31" s="99"/>
      <c r="ACW31" s="99"/>
      <c r="ACX31" s="99"/>
      <c r="ACY31" s="99"/>
      <c r="ACZ31" s="99"/>
      <c r="ADA31" s="99"/>
      <c r="ADB31" s="99"/>
      <c r="ADC31" s="99"/>
      <c r="ADD31" s="99"/>
      <c r="ADE31" s="99"/>
      <c r="ADF31" s="99"/>
      <c r="ADG31" s="99"/>
      <c r="ADH31" s="99"/>
      <c r="ADI31" s="99"/>
      <c r="ADJ31" s="99"/>
      <c r="ADK31" s="99"/>
      <c r="ADL31" s="99"/>
      <c r="ADM31" s="99"/>
      <c r="ADN31" s="99"/>
      <c r="ADO31" s="99"/>
      <c r="ADP31" s="99"/>
      <c r="ADQ31" s="99"/>
      <c r="ADR31" s="99"/>
      <c r="ADS31" s="99"/>
      <c r="ADT31" s="99"/>
      <c r="ADU31" s="99"/>
      <c r="ADV31" s="99"/>
      <c r="ADW31" s="99"/>
      <c r="ADX31" s="99"/>
      <c r="ADY31" s="99"/>
      <c r="ADZ31" s="99"/>
      <c r="AEA31" s="99"/>
      <c r="AEB31" s="99"/>
      <c r="AEC31" s="99"/>
      <c r="AED31" s="99"/>
      <c r="AEE31" s="99"/>
      <c r="AEF31" s="99"/>
      <c r="AEG31" s="99"/>
      <c r="AEH31" s="99"/>
      <c r="AEI31" s="99"/>
      <c r="AEJ31" s="99"/>
      <c r="AEK31" s="99"/>
      <c r="AEL31" s="99"/>
      <c r="AEM31" s="99"/>
      <c r="AEN31" s="99"/>
      <c r="AEO31" s="99"/>
      <c r="AEP31" s="99"/>
      <c r="AEQ31" s="99"/>
      <c r="AER31" s="99"/>
      <c r="AES31" s="99"/>
      <c r="AET31" s="99"/>
      <c r="AEU31" s="99"/>
      <c r="AEV31" s="99"/>
      <c r="AEW31" s="99"/>
      <c r="AEX31" s="99"/>
      <c r="AEY31" s="99"/>
      <c r="AEZ31" s="99"/>
      <c r="AFA31" s="99"/>
      <c r="AFB31" s="99"/>
      <c r="AFC31" s="99"/>
      <c r="AFD31" s="99"/>
      <c r="AFE31" s="99"/>
      <c r="AFF31" s="99"/>
      <c r="AFG31" s="99"/>
      <c r="AFH31" s="99"/>
      <c r="AFI31" s="99"/>
      <c r="AFJ31" s="99"/>
      <c r="AFK31" s="99"/>
      <c r="AFL31" s="99"/>
      <c r="AFM31" s="99"/>
      <c r="AFN31" s="99"/>
      <c r="AFO31" s="99"/>
      <c r="AFP31" s="99"/>
      <c r="AFQ31" s="99"/>
      <c r="AFR31" s="99"/>
      <c r="AFS31" s="99"/>
      <c r="AFT31" s="99"/>
      <c r="AFU31" s="99"/>
      <c r="AFV31" s="99"/>
      <c r="AFW31" s="99"/>
      <c r="AFX31" s="99"/>
      <c r="AFY31" s="99"/>
      <c r="AFZ31" s="99"/>
      <c r="AGA31" s="99"/>
      <c r="AGB31" s="99"/>
      <c r="AGC31" s="99"/>
      <c r="AGD31" s="99"/>
      <c r="AGE31" s="99"/>
      <c r="AGF31" s="99"/>
      <c r="AGG31" s="99"/>
      <c r="AGH31" s="99"/>
      <c r="AGI31" s="99"/>
      <c r="AGJ31" s="99"/>
      <c r="AGK31" s="99"/>
      <c r="AGL31" s="99"/>
      <c r="AGM31" s="99"/>
      <c r="AGN31" s="99"/>
      <c r="AGO31" s="99"/>
      <c r="AGP31" s="99"/>
      <c r="AGQ31" s="99"/>
      <c r="AGR31" s="99"/>
      <c r="AGS31" s="99"/>
      <c r="AGT31" s="99"/>
      <c r="AGU31" s="99"/>
      <c r="AGV31" s="99"/>
      <c r="AGW31" s="99"/>
      <c r="AGX31" s="99"/>
      <c r="AGY31" s="99"/>
      <c r="AGZ31" s="99"/>
      <c r="AHA31" s="99"/>
      <c r="AHB31" s="99"/>
      <c r="AHC31" s="99"/>
      <c r="AHD31" s="99"/>
      <c r="AHE31" s="99"/>
      <c r="AHF31" s="99"/>
      <c r="AHG31" s="99"/>
      <c r="AHH31" s="99"/>
      <c r="AHI31" s="99"/>
      <c r="AHJ31" s="99"/>
      <c r="AHK31" s="99"/>
      <c r="AHL31" s="99"/>
      <c r="AHM31" s="99"/>
      <c r="AHN31" s="99"/>
      <c r="AHO31" s="99"/>
      <c r="AHP31" s="99"/>
      <c r="AHQ31" s="99"/>
      <c r="AHR31" s="99"/>
      <c r="AHS31" s="99"/>
      <c r="AHT31" s="99"/>
      <c r="AHU31" s="99"/>
      <c r="AHV31" s="99"/>
      <c r="AHW31" s="99"/>
      <c r="AHX31" s="99"/>
      <c r="AHY31" s="99"/>
      <c r="AHZ31" s="99"/>
      <c r="AIA31" s="99"/>
      <c r="AIB31" s="99"/>
      <c r="AIC31" s="99"/>
      <c r="AID31" s="99"/>
      <c r="AIE31" s="99"/>
      <c r="AIF31" s="99"/>
      <c r="AIG31" s="99"/>
      <c r="AIH31" s="99"/>
      <c r="AII31" s="99"/>
      <c r="AIJ31" s="99"/>
      <c r="AIK31" s="99"/>
      <c r="AIL31" s="99"/>
      <c r="AIM31" s="99"/>
      <c r="AIN31" s="99"/>
      <c r="AIO31" s="99"/>
      <c r="AIP31" s="99"/>
      <c r="AIQ31" s="99"/>
      <c r="AIR31" s="99"/>
      <c r="AIS31" s="99"/>
      <c r="AIT31" s="99"/>
      <c r="AIU31" s="99"/>
      <c r="AIV31" s="99"/>
      <c r="AIW31" s="99"/>
      <c r="AIX31" s="99"/>
      <c r="AIY31" s="99"/>
      <c r="AIZ31" s="99"/>
      <c r="AJA31" s="99"/>
      <c r="AJB31" s="99"/>
      <c r="AJC31" s="99"/>
      <c r="AJD31" s="99"/>
      <c r="AJE31" s="99"/>
      <c r="AJF31" s="99"/>
      <c r="AJG31" s="99"/>
      <c r="AJH31" s="99"/>
      <c r="AJI31" s="99"/>
      <c r="AJJ31" s="99"/>
      <c r="AJK31" s="99"/>
      <c r="AJL31" s="99"/>
      <c r="AJM31" s="99"/>
      <c r="AJN31" s="99"/>
      <c r="AJO31" s="99"/>
      <c r="AJP31" s="99"/>
      <c r="AJQ31" s="99"/>
      <c r="AJR31" s="99"/>
      <c r="AJS31" s="99"/>
      <c r="AJT31" s="99"/>
      <c r="AJU31" s="99"/>
      <c r="AJV31" s="99"/>
      <c r="AJW31" s="99"/>
      <c r="AJX31" s="99"/>
      <c r="AJY31" s="99"/>
      <c r="AJZ31" s="99"/>
      <c r="AKA31" s="99"/>
      <c r="AKB31" s="99"/>
      <c r="AKC31" s="99"/>
      <c r="AKD31" s="99"/>
      <c r="AKE31" s="99"/>
      <c r="AKF31" s="99"/>
      <c r="AKG31" s="99"/>
      <c r="AKH31" s="99"/>
      <c r="AKI31" s="99"/>
      <c r="AKJ31" s="99"/>
      <c r="AKK31" s="99"/>
      <c r="AKL31" s="99"/>
      <c r="AKM31" s="99"/>
      <c r="AKN31" s="99"/>
      <c r="AKO31" s="99"/>
      <c r="AKP31" s="99"/>
      <c r="AKQ31" s="99"/>
      <c r="AKR31" s="99"/>
      <c r="AKS31" s="99"/>
      <c r="AKT31" s="99"/>
      <c r="AKU31" s="99"/>
      <c r="AKV31" s="99"/>
      <c r="AKW31" s="99"/>
      <c r="AKX31" s="99"/>
      <c r="AKY31" s="99"/>
      <c r="AKZ31" s="99"/>
      <c r="ALA31" s="99"/>
      <c r="ALB31" s="99"/>
      <c r="ALC31" s="99"/>
      <c r="ALD31" s="99"/>
      <c r="ALE31" s="99"/>
      <c r="ALF31" s="99"/>
      <c r="ALG31" s="99"/>
      <c r="ALH31" s="99"/>
      <c r="ALI31" s="99"/>
      <c r="ALJ31" s="99"/>
      <c r="ALK31" s="99"/>
      <c r="ALL31" s="99"/>
      <c r="ALM31" s="99"/>
      <c r="ALN31" s="99"/>
      <c r="ALO31" s="99"/>
      <c r="ALP31" s="99"/>
      <c r="ALQ31" s="99"/>
      <c r="ALR31" s="99"/>
      <c r="ALS31" s="99"/>
      <c r="ALT31" s="99"/>
      <c r="ALU31" s="99"/>
      <c r="ALV31" s="99"/>
      <c r="ALW31" s="99"/>
      <c r="ALX31" s="99"/>
      <c r="ALY31" s="99"/>
      <c r="ALZ31" s="99"/>
      <c r="AMA31" s="99"/>
      <c r="AMB31" s="99"/>
      <c r="AMC31" s="99"/>
      <c r="AMD31" s="99"/>
      <c r="AME31" s="99"/>
      <c r="AMF31" s="99"/>
      <c r="AMG31" s="99"/>
      <c r="AMH31" s="99"/>
      <c r="AMI31" s="99"/>
      <c r="AMJ31" s="99"/>
    </row>
    <row r="32" spans="1:1024" ht="9.75" customHeight="1">
      <c r="A32" s="98"/>
      <c r="B32" s="144"/>
      <c r="C32" s="144"/>
      <c r="D32" s="144"/>
      <c r="E32" s="144"/>
      <c r="F32" s="144"/>
      <c r="G32" s="121"/>
      <c r="H32" s="121"/>
      <c r="I32" s="121"/>
      <c r="J32" s="121"/>
      <c r="K32" s="121"/>
      <c r="L32" s="121"/>
      <c r="M32" s="121"/>
      <c r="N32" s="121"/>
      <c r="O32" s="121"/>
      <c r="P32" s="121"/>
      <c r="Q32" s="121"/>
      <c r="R32" s="121"/>
      <c r="S32" s="121"/>
      <c r="T32" s="136"/>
      <c r="U32" s="136"/>
      <c r="V32" s="121"/>
      <c r="W32" s="121"/>
      <c r="X32" s="121"/>
      <c r="Y32" s="121"/>
      <c r="Z32" s="121"/>
      <c r="AA32" s="121"/>
      <c r="AB32" s="121"/>
      <c r="AC32" s="121"/>
      <c r="AD32" s="121"/>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c r="IN32" s="99"/>
      <c r="IO32" s="99"/>
      <c r="IP32" s="99"/>
      <c r="IQ32" s="99"/>
      <c r="IR32" s="99"/>
      <c r="IS32" s="99"/>
      <c r="IT32" s="99"/>
      <c r="IU32" s="99"/>
      <c r="IV32" s="99"/>
      <c r="IW32" s="99"/>
      <c r="IX32" s="99"/>
      <c r="IY32" s="99"/>
      <c r="IZ32" s="99"/>
      <c r="JA32" s="99"/>
      <c r="JB32" s="99"/>
      <c r="JC32" s="99"/>
      <c r="JD32" s="99"/>
      <c r="JE32" s="99"/>
      <c r="JF32" s="99"/>
      <c r="JG32" s="99"/>
      <c r="JH32" s="99"/>
      <c r="JI32" s="99"/>
      <c r="JJ32" s="99"/>
      <c r="JK32" s="99"/>
      <c r="JL32" s="99"/>
      <c r="JM32" s="99"/>
      <c r="JN32" s="99"/>
      <c r="JO32" s="99"/>
      <c r="JP32" s="99"/>
      <c r="JQ32" s="99"/>
      <c r="JR32" s="99"/>
      <c r="JS32" s="99"/>
      <c r="JT32" s="99"/>
      <c r="JU32" s="99"/>
      <c r="JV32" s="99"/>
      <c r="JW32" s="99"/>
      <c r="JX32" s="99"/>
      <c r="JY32" s="99"/>
      <c r="JZ32" s="99"/>
      <c r="KA32" s="99"/>
      <c r="KB32" s="99"/>
      <c r="KC32" s="99"/>
      <c r="KD32" s="99"/>
      <c r="KE32" s="99"/>
      <c r="KF32" s="99"/>
      <c r="KG32" s="99"/>
      <c r="KH32" s="99"/>
      <c r="KI32" s="99"/>
      <c r="KJ32" s="99"/>
      <c r="KK32" s="99"/>
      <c r="KL32" s="99"/>
      <c r="KM32" s="99"/>
      <c r="KN32" s="99"/>
      <c r="KO32" s="99"/>
      <c r="KP32" s="99"/>
      <c r="KQ32" s="99"/>
      <c r="KR32" s="99"/>
      <c r="KS32" s="99"/>
      <c r="KT32" s="99"/>
      <c r="KU32" s="99"/>
      <c r="KV32" s="99"/>
      <c r="KW32" s="99"/>
      <c r="KX32" s="99"/>
      <c r="KY32" s="99"/>
      <c r="KZ32" s="99"/>
      <c r="LA32" s="99"/>
      <c r="LB32" s="99"/>
      <c r="LC32" s="99"/>
      <c r="LD32" s="99"/>
      <c r="LE32" s="99"/>
      <c r="LF32" s="99"/>
      <c r="LG32" s="99"/>
      <c r="LH32" s="99"/>
      <c r="LI32" s="99"/>
      <c r="LJ32" s="99"/>
      <c r="LK32" s="99"/>
      <c r="LL32" s="99"/>
      <c r="LM32" s="99"/>
      <c r="LN32" s="99"/>
      <c r="LO32" s="99"/>
      <c r="LP32" s="99"/>
      <c r="LQ32" s="99"/>
      <c r="LR32" s="99"/>
      <c r="LS32" s="99"/>
      <c r="LT32" s="99"/>
      <c r="LU32" s="99"/>
      <c r="LV32" s="99"/>
      <c r="LW32" s="99"/>
      <c r="LX32" s="99"/>
      <c r="LY32" s="99"/>
      <c r="LZ32" s="99"/>
      <c r="MA32" s="99"/>
      <c r="MB32" s="99"/>
      <c r="MC32" s="99"/>
      <c r="MD32" s="99"/>
      <c r="ME32" s="99"/>
      <c r="MF32" s="99"/>
      <c r="MG32" s="99"/>
      <c r="MH32" s="99"/>
      <c r="MI32" s="99"/>
      <c r="MJ32" s="99"/>
      <c r="MK32" s="99"/>
      <c r="ML32" s="99"/>
      <c r="MM32" s="99"/>
      <c r="MN32" s="99"/>
      <c r="MO32" s="99"/>
      <c r="MP32" s="99"/>
      <c r="MQ32" s="99"/>
      <c r="MR32" s="99"/>
      <c r="MS32" s="99"/>
      <c r="MT32" s="99"/>
      <c r="MU32" s="99"/>
      <c r="MV32" s="99"/>
      <c r="MW32" s="99"/>
      <c r="MX32" s="99"/>
      <c r="MY32" s="99"/>
      <c r="MZ32" s="99"/>
      <c r="NA32" s="99"/>
      <c r="NB32" s="99"/>
      <c r="NC32" s="99"/>
      <c r="ND32" s="99"/>
      <c r="NE32" s="99"/>
      <c r="NF32" s="99"/>
      <c r="NG32" s="99"/>
      <c r="NH32" s="99"/>
      <c r="NI32" s="99"/>
      <c r="NJ32" s="99"/>
      <c r="NK32" s="99"/>
      <c r="NL32" s="99"/>
      <c r="NM32" s="99"/>
      <c r="NN32" s="99"/>
      <c r="NO32" s="99"/>
      <c r="NP32" s="99"/>
      <c r="NQ32" s="99"/>
      <c r="NR32" s="99"/>
      <c r="NS32" s="99"/>
      <c r="NT32" s="99"/>
      <c r="NU32" s="99"/>
      <c r="NV32" s="99"/>
      <c r="NW32" s="99"/>
      <c r="NX32" s="99"/>
      <c r="NY32" s="99"/>
      <c r="NZ32" s="99"/>
      <c r="OA32" s="99"/>
      <c r="OB32" s="99"/>
      <c r="OC32" s="99"/>
      <c r="OD32" s="99"/>
      <c r="OE32" s="99"/>
      <c r="OF32" s="99"/>
      <c r="OG32" s="99"/>
      <c r="OH32" s="99"/>
      <c r="OI32" s="99"/>
      <c r="OJ32" s="99"/>
      <c r="OK32" s="99"/>
      <c r="OL32" s="99"/>
      <c r="OM32" s="99"/>
      <c r="ON32" s="99"/>
      <c r="OO32" s="99"/>
      <c r="OP32" s="99"/>
      <c r="OQ32" s="99"/>
      <c r="OR32" s="99"/>
      <c r="OS32" s="99"/>
      <c r="OT32" s="99"/>
      <c r="OU32" s="99"/>
      <c r="OV32" s="99"/>
      <c r="OW32" s="99"/>
      <c r="OX32" s="99"/>
      <c r="OY32" s="99"/>
      <c r="OZ32" s="99"/>
      <c r="PA32" s="99"/>
      <c r="PB32" s="99"/>
      <c r="PC32" s="99"/>
      <c r="PD32" s="99"/>
      <c r="PE32" s="99"/>
      <c r="PF32" s="99"/>
      <c r="PG32" s="99"/>
      <c r="PH32" s="99"/>
      <c r="PI32" s="99"/>
      <c r="PJ32" s="99"/>
      <c r="PK32" s="99"/>
      <c r="PL32" s="99"/>
      <c r="PM32" s="99"/>
      <c r="PN32" s="99"/>
      <c r="PO32" s="99"/>
      <c r="PP32" s="99"/>
      <c r="PQ32" s="99"/>
      <c r="PR32" s="99"/>
      <c r="PS32" s="99"/>
      <c r="PT32" s="99"/>
      <c r="PU32" s="99"/>
      <c r="PV32" s="99"/>
      <c r="PW32" s="99"/>
      <c r="PX32" s="99"/>
      <c r="PY32" s="99"/>
      <c r="PZ32" s="99"/>
      <c r="QA32" s="99"/>
      <c r="QB32" s="99"/>
      <c r="QC32" s="99"/>
      <c r="QD32" s="99"/>
      <c r="QE32" s="99"/>
      <c r="QF32" s="99"/>
      <c r="QG32" s="99"/>
      <c r="QH32" s="99"/>
      <c r="QI32" s="99"/>
      <c r="QJ32" s="99"/>
      <c r="QK32" s="99"/>
      <c r="QL32" s="99"/>
      <c r="QM32" s="99"/>
      <c r="QN32" s="99"/>
      <c r="QO32" s="99"/>
      <c r="QP32" s="99"/>
      <c r="QQ32" s="99"/>
      <c r="QR32" s="99"/>
      <c r="QS32" s="99"/>
      <c r="QT32" s="99"/>
      <c r="QU32" s="99"/>
      <c r="QV32" s="99"/>
      <c r="QW32" s="99"/>
      <c r="QX32" s="99"/>
      <c r="QY32" s="99"/>
      <c r="QZ32" s="99"/>
      <c r="RA32" s="99"/>
      <c r="RB32" s="99"/>
      <c r="RC32" s="99"/>
      <c r="RD32" s="99"/>
      <c r="RE32" s="99"/>
      <c r="RF32" s="99"/>
      <c r="RG32" s="99"/>
      <c r="RH32" s="99"/>
      <c r="RI32" s="99"/>
      <c r="RJ32" s="99"/>
      <c r="RK32" s="99"/>
      <c r="RL32" s="99"/>
      <c r="RM32" s="99"/>
      <c r="RN32" s="99"/>
      <c r="RO32" s="99"/>
      <c r="RP32" s="99"/>
      <c r="RQ32" s="99"/>
      <c r="RR32" s="99"/>
      <c r="RS32" s="99"/>
      <c r="RT32" s="99"/>
      <c r="RU32" s="99"/>
      <c r="RV32" s="99"/>
      <c r="RW32" s="99"/>
      <c r="RX32" s="99"/>
      <c r="RY32" s="99"/>
      <c r="RZ32" s="99"/>
      <c r="SA32" s="99"/>
      <c r="SB32" s="99"/>
      <c r="SC32" s="99"/>
      <c r="SD32" s="99"/>
      <c r="SE32" s="99"/>
      <c r="SF32" s="99"/>
      <c r="SG32" s="99"/>
      <c r="SH32" s="99"/>
      <c r="SI32" s="99"/>
      <c r="SJ32" s="99"/>
      <c r="SK32" s="99"/>
      <c r="SL32" s="99"/>
      <c r="SM32" s="99"/>
      <c r="SN32" s="99"/>
      <c r="SO32" s="99"/>
      <c r="SP32" s="99"/>
      <c r="SQ32" s="99"/>
      <c r="SR32" s="99"/>
      <c r="SS32" s="99"/>
      <c r="ST32" s="99"/>
      <c r="SU32" s="99"/>
      <c r="SV32" s="99"/>
      <c r="SW32" s="99"/>
      <c r="SX32" s="99"/>
      <c r="SY32" s="99"/>
      <c r="SZ32" s="99"/>
      <c r="TA32" s="99"/>
      <c r="TB32" s="99"/>
      <c r="TC32" s="99"/>
      <c r="TD32" s="99"/>
      <c r="TE32" s="99"/>
      <c r="TF32" s="99"/>
      <c r="TG32" s="99"/>
      <c r="TH32" s="99"/>
      <c r="TI32" s="99"/>
      <c r="TJ32" s="99"/>
      <c r="TK32" s="99"/>
      <c r="TL32" s="99"/>
      <c r="TM32" s="99"/>
      <c r="TN32" s="99"/>
      <c r="TO32" s="99"/>
      <c r="TP32" s="99"/>
      <c r="TQ32" s="99"/>
      <c r="TR32" s="99"/>
      <c r="TS32" s="99"/>
      <c r="TT32" s="99"/>
      <c r="TU32" s="99"/>
      <c r="TV32" s="99"/>
      <c r="TW32" s="99"/>
      <c r="TX32" s="99"/>
      <c r="TY32" s="99"/>
      <c r="TZ32" s="99"/>
      <c r="UA32" s="99"/>
      <c r="UB32" s="99"/>
      <c r="UC32" s="99"/>
      <c r="UD32" s="99"/>
      <c r="UE32" s="99"/>
      <c r="UF32" s="99"/>
      <c r="UG32" s="99"/>
      <c r="UH32" s="99"/>
      <c r="UI32" s="99"/>
      <c r="UJ32" s="99"/>
      <c r="UK32" s="99"/>
      <c r="UL32" s="99"/>
      <c r="UM32" s="99"/>
      <c r="UN32" s="99"/>
      <c r="UO32" s="99"/>
      <c r="UP32" s="99"/>
      <c r="UQ32" s="99"/>
      <c r="UR32" s="99"/>
      <c r="US32" s="99"/>
      <c r="UT32" s="99"/>
      <c r="UU32" s="99"/>
      <c r="UV32" s="99"/>
      <c r="UW32" s="99"/>
      <c r="UX32" s="99"/>
      <c r="UY32" s="99"/>
      <c r="UZ32" s="99"/>
      <c r="VA32" s="99"/>
      <c r="VB32" s="99"/>
      <c r="VC32" s="99"/>
      <c r="VD32" s="99"/>
      <c r="VE32" s="99"/>
      <c r="VF32" s="99"/>
      <c r="VG32" s="99"/>
      <c r="VH32" s="99"/>
      <c r="VI32" s="99"/>
      <c r="VJ32" s="99"/>
      <c r="VK32" s="99"/>
      <c r="VL32" s="99"/>
      <c r="VM32" s="99"/>
      <c r="VN32" s="99"/>
      <c r="VO32" s="99"/>
      <c r="VP32" s="99"/>
      <c r="VQ32" s="99"/>
      <c r="VR32" s="99"/>
      <c r="VS32" s="99"/>
      <c r="VT32" s="99"/>
      <c r="VU32" s="99"/>
      <c r="VV32" s="99"/>
      <c r="VW32" s="99"/>
      <c r="VX32" s="99"/>
      <c r="VY32" s="99"/>
      <c r="VZ32" s="99"/>
      <c r="WA32" s="99"/>
      <c r="WB32" s="99"/>
      <c r="WC32" s="99"/>
      <c r="WD32" s="99"/>
      <c r="WE32" s="99"/>
      <c r="WF32" s="99"/>
      <c r="WG32" s="99"/>
      <c r="WH32" s="99"/>
      <c r="WI32" s="99"/>
      <c r="WJ32" s="99"/>
      <c r="WK32" s="99"/>
      <c r="WL32" s="99"/>
      <c r="WM32" s="99"/>
      <c r="WN32" s="99"/>
      <c r="WO32" s="99"/>
      <c r="WP32" s="99"/>
      <c r="WQ32" s="99"/>
      <c r="WR32" s="99"/>
      <c r="WS32" s="99"/>
      <c r="WT32" s="99"/>
      <c r="WU32" s="99"/>
      <c r="WV32" s="99"/>
      <c r="WW32" s="99"/>
      <c r="WX32" s="99"/>
      <c r="WY32" s="99"/>
      <c r="WZ32" s="99"/>
      <c r="XA32" s="99"/>
      <c r="XB32" s="99"/>
      <c r="XC32" s="99"/>
      <c r="XD32" s="99"/>
      <c r="XE32" s="99"/>
      <c r="XF32" s="99"/>
      <c r="XG32" s="99"/>
      <c r="XH32" s="99"/>
      <c r="XI32" s="99"/>
      <c r="XJ32" s="99"/>
      <c r="XK32" s="99"/>
      <c r="XL32" s="99"/>
      <c r="XM32" s="99"/>
      <c r="XN32" s="99"/>
      <c r="XO32" s="99"/>
      <c r="XP32" s="99"/>
      <c r="XQ32" s="99"/>
      <c r="XR32" s="99"/>
      <c r="XS32" s="99"/>
      <c r="XT32" s="99"/>
      <c r="XU32" s="99"/>
      <c r="XV32" s="99"/>
      <c r="XW32" s="99"/>
      <c r="XX32" s="99"/>
      <c r="XY32" s="99"/>
      <c r="XZ32" s="99"/>
      <c r="YA32" s="99"/>
      <c r="YB32" s="99"/>
      <c r="YC32" s="99"/>
      <c r="YD32" s="99"/>
      <c r="YE32" s="99"/>
      <c r="YF32" s="99"/>
      <c r="YG32" s="99"/>
      <c r="YH32" s="99"/>
      <c r="YI32" s="99"/>
      <c r="YJ32" s="99"/>
      <c r="YK32" s="99"/>
      <c r="YL32" s="99"/>
      <c r="YM32" s="99"/>
      <c r="YN32" s="99"/>
      <c r="YO32" s="99"/>
      <c r="YP32" s="99"/>
      <c r="YQ32" s="99"/>
      <c r="YR32" s="99"/>
      <c r="YS32" s="99"/>
      <c r="YT32" s="99"/>
      <c r="YU32" s="99"/>
      <c r="YV32" s="99"/>
      <c r="YW32" s="99"/>
      <c r="YX32" s="99"/>
      <c r="YY32" s="99"/>
      <c r="YZ32" s="99"/>
      <c r="ZA32" s="99"/>
      <c r="ZB32" s="99"/>
      <c r="ZC32" s="99"/>
      <c r="ZD32" s="99"/>
      <c r="ZE32" s="99"/>
      <c r="ZF32" s="99"/>
      <c r="ZG32" s="99"/>
      <c r="ZH32" s="99"/>
      <c r="ZI32" s="99"/>
      <c r="ZJ32" s="99"/>
      <c r="ZK32" s="99"/>
      <c r="ZL32" s="99"/>
      <c r="ZM32" s="99"/>
      <c r="ZN32" s="99"/>
      <c r="ZO32" s="99"/>
      <c r="ZP32" s="99"/>
      <c r="ZQ32" s="99"/>
      <c r="ZR32" s="99"/>
      <c r="ZS32" s="99"/>
      <c r="ZT32" s="99"/>
      <c r="ZU32" s="99"/>
      <c r="ZV32" s="99"/>
      <c r="ZW32" s="99"/>
      <c r="ZX32" s="99"/>
      <c r="ZY32" s="99"/>
      <c r="ZZ32" s="99"/>
      <c r="AAA32" s="99"/>
      <c r="AAB32" s="99"/>
      <c r="AAC32" s="99"/>
      <c r="AAD32" s="99"/>
      <c r="AAE32" s="99"/>
      <c r="AAF32" s="99"/>
      <c r="AAG32" s="99"/>
      <c r="AAH32" s="99"/>
      <c r="AAI32" s="99"/>
      <c r="AAJ32" s="99"/>
      <c r="AAK32" s="99"/>
      <c r="AAL32" s="99"/>
      <c r="AAM32" s="99"/>
      <c r="AAN32" s="99"/>
      <c r="AAO32" s="99"/>
      <c r="AAP32" s="99"/>
      <c r="AAQ32" s="99"/>
      <c r="AAR32" s="99"/>
      <c r="AAS32" s="99"/>
      <c r="AAT32" s="99"/>
      <c r="AAU32" s="99"/>
      <c r="AAV32" s="99"/>
      <c r="AAW32" s="99"/>
      <c r="AAX32" s="99"/>
      <c r="AAY32" s="99"/>
      <c r="AAZ32" s="99"/>
      <c r="ABA32" s="99"/>
      <c r="ABB32" s="99"/>
      <c r="ABC32" s="99"/>
      <c r="ABD32" s="99"/>
      <c r="ABE32" s="99"/>
      <c r="ABF32" s="99"/>
      <c r="ABG32" s="99"/>
      <c r="ABH32" s="99"/>
      <c r="ABI32" s="99"/>
      <c r="ABJ32" s="99"/>
      <c r="ABK32" s="99"/>
      <c r="ABL32" s="99"/>
      <c r="ABM32" s="99"/>
      <c r="ABN32" s="99"/>
      <c r="ABO32" s="99"/>
      <c r="ABP32" s="99"/>
      <c r="ABQ32" s="99"/>
      <c r="ABR32" s="99"/>
      <c r="ABS32" s="99"/>
      <c r="ABT32" s="99"/>
      <c r="ABU32" s="99"/>
      <c r="ABV32" s="99"/>
      <c r="ABW32" s="99"/>
      <c r="ABX32" s="99"/>
      <c r="ABY32" s="99"/>
      <c r="ABZ32" s="99"/>
      <c r="ACA32" s="99"/>
      <c r="ACB32" s="99"/>
      <c r="ACC32" s="99"/>
      <c r="ACD32" s="99"/>
      <c r="ACE32" s="99"/>
      <c r="ACF32" s="99"/>
      <c r="ACG32" s="99"/>
      <c r="ACH32" s="99"/>
      <c r="ACI32" s="99"/>
      <c r="ACJ32" s="99"/>
      <c r="ACK32" s="99"/>
      <c r="ACL32" s="99"/>
      <c r="ACM32" s="99"/>
      <c r="ACN32" s="99"/>
      <c r="ACO32" s="99"/>
      <c r="ACP32" s="99"/>
      <c r="ACQ32" s="99"/>
      <c r="ACR32" s="99"/>
      <c r="ACS32" s="99"/>
      <c r="ACT32" s="99"/>
      <c r="ACU32" s="99"/>
      <c r="ACV32" s="99"/>
      <c r="ACW32" s="99"/>
      <c r="ACX32" s="99"/>
      <c r="ACY32" s="99"/>
      <c r="ACZ32" s="99"/>
      <c r="ADA32" s="99"/>
      <c r="ADB32" s="99"/>
      <c r="ADC32" s="99"/>
      <c r="ADD32" s="99"/>
      <c r="ADE32" s="99"/>
      <c r="ADF32" s="99"/>
      <c r="ADG32" s="99"/>
      <c r="ADH32" s="99"/>
      <c r="ADI32" s="99"/>
      <c r="ADJ32" s="99"/>
      <c r="ADK32" s="99"/>
      <c r="ADL32" s="99"/>
      <c r="ADM32" s="99"/>
      <c r="ADN32" s="99"/>
      <c r="ADO32" s="99"/>
      <c r="ADP32" s="99"/>
      <c r="ADQ32" s="99"/>
      <c r="ADR32" s="99"/>
      <c r="ADS32" s="99"/>
      <c r="ADT32" s="99"/>
      <c r="ADU32" s="99"/>
      <c r="ADV32" s="99"/>
      <c r="ADW32" s="99"/>
      <c r="ADX32" s="99"/>
      <c r="ADY32" s="99"/>
      <c r="ADZ32" s="99"/>
      <c r="AEA32" s="99"/>
      <c r="AEB32" s="99"/>
      <c r="AEC32" s="99"/>
      <c r="AED32" s="99"/>
      <c r="AEE32" s="99"/>
      <c r="AEF32" s="99"/>
      <c r="AEG32" s="99"/>
      <c r="AEH32" s="99"/>
      <c r="AEI32" s="99"/>
      <c r="AEJ32" s="99"/>
      <c r="AEK32" s="99"/>
      <c r="AEL32" s="99"/>
      <c r="AEM32" s="99"/>
      <c r="AEN32" s="99"/>
      <c r="AEO32" s="99"/>
      <c r="AEP32" s="99"/>
      <c r="AEQ32" s="99"/>
      <c r="AER32" s="99"/>
      <c r="AES32" s="99"/>
      <c r="AET32" s="99"/>
      <c r="AEU32" s="99"/>
      <c r="AEV32" s="99"/>
      <c r="AEW32" s="99"/>
      <c r="AEX32" s="99"/>
      <c r="AEY32" s="99"/>
      <c r="AEZ32" s="99"/>
      <c r="AFA32" s="99"/>
      <c r="AFB32" s="99"/>
      <c r="AFC32" s="99"/>
      <c r="AFD32" s="99"/>
      <c r="AFE32" s="99"/>
      <c r="AFF32" s="99"/>
      <c r="AFG32" s="99"/>
      <c r="AFH32" s="99"/>
      <c r="AFI32" s="99"/>
      <c r="AFJ32" s="99"/>
      <c r="AFK32" s="99"/>
      <c r="AFL32" s="99"/>
      <c r="AFM32" s="99"/>
      <c r="AFN32" s="99"/>
      <c r="AFO32" s="99"/>
      <c r="AFP32" s="99"/>
      <c r="AFQ32" s="99"/>
      <c r="AFR32" s="99"/>
      <c r="AFS32" s="99"/>
      <c r="AFT32" s="99"/>
      <c r="AFU32" s="99"/>
      <c r="AFV32" s="99"/>
      <c r="AFW32" s="99"/>
      <c r="AFX32" s="99"/>
      <c r="AFY32" s="99"/>
      <c r="AFZ32" s="99"/>
      <c r="AGA32" s="99"/>
      <c r="AGB32" s="99"/>
      <c r="AGC32" s="99"/>
      <c r="AGD32" s="99"/>
      <c r="AGE32" s="99"/>
      <c r="AGF32" s="99"/>
      <c r="AGG32" s="99"/>
      <c r="AGH32" s="99"/>
      <c r="AGI32" s="99"/>
      <c r="AGJ32" s="99"/>
      <c r="AGK32" s="99"/>
      <c r="AGL32" s="99"/>
      <c r="AGM32" s="99"/>
      <c r="AGN32" s="99"/>
      <c r="AGO32" s="99"/>
      <c r="AGP32" s="99"/>
      <c r="AGQ32" s="99"/>
      <c r="AGR32" s="99"/>
      <c r="AGS32" s="99"/>
      <c r="AGT32" s="99"/>
      <c r="AGU32" s="99"/>
      <c r="AGV32" s="99"/>
      <c r="AGW32" s="99"/>
      <c r="AGX32" s="99"/>
      <c r="AGY32" s="99"/>
      <c r="AGZ32" s="99"/>
      <c r="AHA32" s="99"/>
      <c r="AHB32" s="99"/>
      <c r="AHC32" s="99"/>
      <c r="AHD32" s="99"/>
      <c r="AHE32" s="99"/>
      <c r="AHF32" s="99"/>
      <c r="AHG32" s="99"/>
      <c r="AHH32" s="99"/>
      <c r="AHI32" s="99"/>
      <c r="AHJ32" s="99"/>
      <c r="AHK32" s="99"/>
      <c r="AHL32" s="99"/>
      <c r="AHM32" s="99"/>
      <c r="AHN32" s="99"/>
      <c r="AHO32" s="99"/>
      <c r="AHP32" s="99"/>
      <c r="AHQ32" s="99"/>
      <c r="AHR32" s="99"/>
      <c r="AHS32" s="99"/>
      <c r="AHT32" s="99"/>
      <c r="AHU32" s="99"/>
      <c r="AHV32" s="99"/>
      <c r="AHW32" s="99"/>
      <c r="AHX32" s="99"/>
      <c r="AHY32" s="99"/>
      <c r="AHZ32" s="99"/>
      <c r="AIA32" s="99"/>
      <c r="AIB32" s="99"/>
      <c r="AIC32" s="99"/>
      <c r="AID32" s="99"/>
      <c r="AIE32" s="99"/>
      <c r="AIF32" s="99"/>
      <c r="AIG32" s="99"/>
      <c r="AIH32" s="99"/>
      <c r="AII32" s="99"/>
      <c r="AIJ32" s="99"/>
      <c r="AIK32" s="99"/>
      <c r="AIL32" s="99"/>
      <c r="AIM32" s="99"/>
      <c r="AIN32" s="99"/>
      <c r="AIO32" s="99"/>
      <c r="AIP32" s="99"/>
      <c r="AIQ32" s="99"/>
      <c r="AIR32" s="99"/>
      <c r="AIS32" s="99"/>
      <c r="AIT32" s="99"/>
      <c r="AIU32" s="99"/>
      <c r="AIV32" s="99"/>
      <c r="AIW32" s="99"/>
      <c r="AIX32" s="99"/>
      <c r="AIY32" s="99"/>
      <c r="AIZ32" s="99"/>
      <c r="AJA32" s="99"/>
      <c r="AJB32" s="99"/>
      <c r="AJC32" s="99"/>
      <c r="AJD32" s="99"/>
      <c r="AJE32" s="99"/>
      <c r="AJF32" s="99"/>
      <c r="AJG32" s="99"/>
      <c r="AJH32" s="99"/>
      <c r="AJI32" s="99"/>
      <c r="AJJ32" s="99"/>
      <c r="AJK32" s="99"/>
      <c r="AJL32" s="99"/>
      <c r="AJM32" s="99"/>
      <c r="AJN32" s="99"/>
      <c r="AJO32" s="99"/>
      <c r="AJP32" s="99"/>
      <c r="AJQ32" s="99"/>
      <c r="AJR32" s="99"/>
      <c r="AJS32" s="99"/>
      <c r="AJT32" s="99"/>
      <c r="AJU32" s="99"/>
      <c r="AJV32" s="99"/>
      <c r="AJW32" s="99"/>
      <c r="AJX32" s="99"/>
      <c r="AJY32" s="99"/>
      <c r="AJZ32" s="99"/>
      <c r="AKA32" s="99"/>
      <c r="AKB32" s="99"/>
      <c r="AKC32" s="99"/>
      <c r="AKD32" s="99"/>
      <c r="AKE32" s="99"/>
      <c r="AKF32" s="99"/>
      <c r="AKG32" s="99"/>
      <c r="AKH32" s="99"/>
      <c r="AKI32" s="99"/>
      <c r="AKJ32" s="99"/>
      <c r="AKK32" s="99"/>
      <c r="AKL32" s="99"/>
      <c r="AKM32" s="99"/>
      <c r="AKN32" s="99"/>
      <c r="AKO32" s="99"/>
      <c r="AKP32" s="99"/>
      <c r="AKQ32" s="99"/>
      <c r="AKR32" s="99"/>
      <c r="AKS32" s="99"/>
      <c r="AKT32" s="99"/>
      <c r="AKU32" s="99"/>
      <c r="AKV32" s="99"/>
      <c r="AKW32" s="99"/>
      <c r="AKX32" s="99"/>
      <c r="AKY32" s="99"/>
      <c r="AKZ32" s="99"/>
      <c r="ALA32" s="99"/>
      <c r="ALB32" s="99"/>
      <c r="ALC32" s="99"/>
      <c r="ALD32" s="99"/>
      <c r="ALE32" s="99"/>
      <c r="ALF32" s="99"/>
      <c r="ALG32" s="99"/>
      <c r="ALH32" s="99"/>
      <c r="ALI32" s="99"/>
      <c r="ALJ32" s="99"/>
      <c r="ALK32" s="99"/>
      <c r="ALL32" s="99"/>
      <c r="ALM32" s="99"/>
      <c r="ALN32" s="99"/>
      <c r="ALO32" s="99"/>
      <c r="ALP32" s="99"/>
      <c r="ALQ32" s="99"/>
      <c r="ALR32" s="99"/>
      <c r="ALS32" s="99"/>
      <c r="ALT32" s="99"/>
      <c r="ALU32" s="99"/>
      <c r="ALV32" s="99"/>
      <c r="ALW32" s="99"/>
      <c r="ALX32" s="99"/>
      <c r="ALY32" s="99"/>
      <c r="ALZ32" s="99"/>
      <c r="AMA32" s="99"/>
      <c r="AMB32" s="99"/>
      <c r="AMC32" s="99"/>
      <c r="AMD32" s="99"/>
      <c r="AME32" s="99"/>
      <c r="AMF32" s="99"/>
      <c r="AMG32" s="99"/>
      <c r="AMH32" s="99"/>
      <c r="AMI32" s="99"/>
      <c r="AMJ32" s="99"/>
    </row>
    <row r="33" spans="1:1024" ht="13.5" customHeight="1">
      <c r="A33" s="98"/>
      <c r="B33" s="122" t="s">
        <v>37</v>
      </c>
      <c r="C33" s="144"/>
      <c r="D33" s="144"/>
      <c r="E33" s="144"/>
      <c r="F33" s="144"/>
      <c r="G33" s="121"/>
      <c r="H33" s="121"/>
      <c r="I33" s="121"/>
      <c r="J33" s="121"/>
      <c r="K33" s="121"/>
      <c r="L33" s="121"/>
      <c r="M33" s="121"/>
      <c r="N33" s="121"/>
      <c r="O33" s="121"/>
      <c r="P33" s="121"/>
      <c r="Q33" s="121"/>
      <c r="R33" s="121"/>
      <c r="S33" s="121"/>
      <c r="T33" s="136"/>
      <c r="U33" s="136"/>
      <c r="V33" s="121"/>
      <c r="W33" s="121"/>
      <c r="X33" s="121"/>
      <c r="Y33" s="121"/>
      <c r="Z33" s="121"/>
      <c r="AA33" s="121"/>
      <c r="AB33" s="121"/>
      <c r="AC33" s="121"/>
      <c r="AD33" s="121"/>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c r="KJ33" s="99"/>
      <c r="KK33" s="99"/>
      <c r="KL33" s="99"/>
      <c r="KM33" s="99"/>
      <c r="KN33" s="99"/>
      <c r="KO33" s="99"/>
      <c r="KP33" s="99"/>
      <c r="KQ33" s="99"/>
      <c r="KR33" s="99"/>
      <c r="KS33" s="99"/>
      <c r="KT33" s="99"/>
      <c r="KU33" s="99"/>
      <c r="KV33" s="99"/>
      <c r="KW33" s="99"/>
      <c r="KX33" s="99"/>
      <c r="KY33" s="99"/>
      <c r="KZ33" s="99"/>
      <c r="LA33" s="99"/>
      <c r="LB33" s="99"/>
      <c r="LC33" s="99"/>
      <c r="LD33" s="99"/>
      <c r="LE33" s="99"/>
      <c r="LF33" s="99"/>
      <c r="LG33" s="99"/>
      <c r="LH33" s="99"/>
      <c r="LI33" s="99"/>
      <c r="LJ33" s="99"/>
      <c r="LK33" s="99"/>
      <c r="LL33" s="99"/>
      <c r="LM33" s="99"/>
      <c r="LN33" s="99"/>
      <c r="LO33" s="99"/>
      <c r="LP33" s="99"/>
      <c r="LQ33" s="99"/>
      <c r="LR33" s="99"/>
      <c r="LS33" s="99"/>
      <c r="LT33" s="99"/>
      <c r="LU33" s="99"/>
      <c r="LV33" s="99"/>
      <c r="LW33" s="99"/>
      <c r="LX33" s="99"/>
      <c r="LY33" s="99"/>
      <c r="LZ33" s="99"/>
      <c r="MA33" s="99"/>
      <c r="MB33" s="99"/>
      <c r="MC33" s="99"/>
      <c r="MD33" s="99"/>
      <c r="ME33" s="99"/>
      <c r="MF33" s="99"/>
      <c r="MG33" s="99"/>
      <c r="MH33" s="99"/>
      <c r="MI33" s="99"/>
      <c r="MJ33" s="99"/>
      <c r="MK33" s="99"/>
      <c r="ML33" s="99"/>
      <c r="MM33" s="99"/>
      <c r="MN33" s="99"/>
      <c r="MO33" s="99"/>
      <c r="MP33" s="99"/>
      <c r="MQ33" s="99"/>
      <c r="MR33" s="99"/>
      <c r="MS33" s="99"/>
      <c r="MT33" s="99"/>
      <c r="MU33" s="99"/>
      <c r="MV33" s="99"/>
      <c r="MW33" s="99"/>
      <c r="MX33" s="99"/>
      <c r="MY33" s="99"/>
      <c r="MZ33" s="99"/>
      <c r="NA33" s="99"/>
      <c r="NB33" s="99"/>
      <c r="NC33" s="99"/>
      <c r="ND33" s="99"/>
      <c r="NE33" s="99"/>
      <c r="NF33" s="99"/>
      <c r="NG33" s="99"/>
      <c r="NH33" s="99"/>
      <c r="NI33" s="99"/>
      <c r="NJ33" s="99"/>
      <c r="NK33" s="99"/>
      <c r="NL33" s="99"/>
      <c r="NM33" s="99"/>
      <c r="NN33" s="99"/>
      <c r="NO33" s="99"/>
      <c r="NP33" s="99"/>
      <c r="NQ33" s="99"/>
      <c r="NR33" s="99"/>
      <c r="NS33" s="99"/>
      <c r="NT33" s="99"/>
      <c r="NU33" s="99"/>
      <c r="NV33" s="99"/>
      <c r="NW33" s="99"/>
      <c r="NX33" s="99"/>
      <c r="NY33" s="99"/>
      <c r="NZ33" s="99"/>
      <c r="OA33" s="99"/>
      <c r="OB33" s="99"/>
      <c r="OC33" s="99"/>
      <c r="OD33" s="99"/>
      <c r="OE33" s="99"/>
      <c r="OF33" s="99"/>
      <c r="OG33" s="99"/>
      <c r="OH33" s="99"/>
      <c r="OI33" s="99"/>
      <c r="OJ33" s="99"/>
      <c r="OK33" s="99"/>
      <c r="OL33" s="99"/>
      <c r="OM33" s="99"/>
      <c r="ON33" s="99"/>
      <c r="OO33" s="99"/>
      <c r="OP33" s="99"/>
      <c r="OQ33" s="99"/>
      <c r="OR33" s="99"/>
      <c r="OS33" s="99"/>
      <c r="OT33" s="99"/>
      <c r="OU33" s="99"/>
      <c r="OV33" s="99"/>
      <c r="OW33" s="99"/>
      <c r="OX33" s="99"/>
      <c r="OY33" s="99"/>
      <c r="OZ33" s="99"/>
      <c r="PA33" s="99"/>
      <c r="PB33" s="99"/>
      <c r="PC33" s="99"/>
      <c r="PD33" s="99"/>
      <c r="PE33" s="99"/>
      <c r="PF33" s="99"/>
      <c r="PG33" s="99"/>
      <c r="PH33" s="99"/>
      <c r="PI33" s="99"/>
      <c r="PJ33" s="99"/>
      <c r="PK33" s="99"/>
      <c r="PL33" s="99"/>
      <c r="PM33" s="99"/>
      <c r="PN33" s="99"/>
      <c r="PO33" s="99"/>
      <c r="PP33" s="99"/>
      <c r="PQ33" s="99"/>
      <c r="PR33" s="99"/>
      <c r="PS33" s="99"/>
      <c r="PT33" s="99"/>
      <c r="PU33" s="99"/>
      <c r="PV33" s="99"/>
      <c r="PW33" s="99"/>
      <c r="PX33" s="99"/>
      <c r="PY33" s="99"/>
      <c r="PZ33" s="99"/>
      <c r="QA33" s="99"/>
      <c r="QB33" s="99"/>
      <c r="QC33" s="99"/>
      <c r="QD33" s="99"/>
      <c r="QE33" s="99"/>
      <c r="QF33" s="99"/>
      <c r="QG33" s="99"/>
      <c r="QH33" s="99"/>
      <c r="QI33" s="99"/>
      <c r="QJ33" s="99"/>
      <c r="QK33" s="99"/>
      <c r="QL33" s="99"/>
      <c r="QM33" s="99"/>
      <c r="QN33" s="99"/>
      <c r="QO33" s="99"/>
      <c r="QP33" s="99"/>
      <c r="QQ33" s="99"/>
      <c r="QR33" s="99"/>
      <c r="QS33" s="99"/>
      <c r="QT33" s="99"/>
      <c r="QU33" s="99"/>
      <c r="QV33" s="99"/>
      <c r="QW33" s="99"/>
      <c r="QX33" s="99"/>
      <c r="QY33" s="99"/>
      <c r="QZ33" s="99"/>
      <c r="RA33" s="99"/>
      <c r="RB33" s="99"/>
      <c r="RC33" s="99"/>
      <c r="RD33" s="99"/>
      <c r="RE33" s="99"/>
      <c r="RF33" s="99"/>
      <c r="RG33" s="99"/>
      <c r="RH33" s="99"/>
      <c r="RI33" s="99"/>
      <c r="RJ33" s="99"/>
      <c r="RK33" s="99"/>
      <c r="RL33" s="99"/>
      <c r="RM33" s="99"/>
      <c r="RN33" s="99"/>
      <c r="RO33" s="99"/>
      <c r="RP33" s="99"/>
      <c r="RQ33" s="99"/>
      <c r="RR33" s="99"/>
      <c r="RS33" s="99"/>
      <c r="RT33" s="99"/>
      <c r="RU33" s="99"/>
      <c r="RV33" s="99"/>
      <c r="RW33" s="99"/>
      <c r="RX33" s="99"/>
      <c r="RY33" s="99"/>
      <c r="RZ33" s="99"/>
      <c r="SA33" s="99"/>
      <c r="SB33" s="99"/>
      <c r="SC33" s="99"/>
      <c r="SD33" s="99"/>
      <c r="SE33" s="99"/>
      <c r="SF33" s="99"/>
      <c r="SG33" s="99"/>
      <c r="SH33" s="99"/>
      <c r="SI33" s="99"/>
      <c r="SJ33" s="99"/>
      <c r="SK33" s="99"/>
      <c r="SL33" s="99"/>
      <c r="SM33" s="99"/>
      <c r="SN33" s="99"/>
      <c r="SO33" s="99"/>
      <c r="SP33" s="99"/>
      <c r="SQ33" s="99"/>
      <c r="SR33" s="99"/>
      <c r="SS33" s="99"/>
      <c r="ST33" s="99"/>
      <c r="SU33" s="99"/>
      <c r="SV33" s="99"/>
      <c r="SW33" s="99"/>
      <c r="SX33" s="99"/>
      <c r="SY33" s="99"/>
      <c r="SZ33" s="99"/>
      <c r="TA33" s="99"/>
      <c r="TB33" s="99"/>
      <c r="TC33" s="99"/>
      <c r="TD33" s="99"/>
      <c r="TE33" s="99"/>
      <c r="TF33" s="99"/>
      <c r="TG33" s="99"/>
      <c r="TH33" s="99"/>
      <c r="TI33" s="99"/>
      <c r="TJ33" s="99"/>
      <c r="TK33" s="99"/>
      <c r="TL33" s="99"/>
      <c r="TM33" s="99"/>
      <c r="TN33" s="99"/>
      <c r="TO33" s="99"/>
      <c r="TP33" s="99"/>
      <c r="TQ33" s="99"/>
      <c r="TR33" s="99"/>
      <c r="TS33" s="99"/>
      <c r="TT33" s="99"/>
      <c r="TU33" s="99"/>
      <c r="TV33" s="99"/>
      <c r="TW33" s="99"/>
      <c r="TX33" s="99"/>
      <c r="TY33" s="99"/>
      <c r="TZ33" s="99"/>
      <c r="UA33" s="99"/>
      <c r="UB33" s="99"/>
      <c r="UC33" s="99"/>
      <c r="UD33" s="99"/>
      <c r="UE33" s="99"/>
      <c r="UF33" s="99"/>
      <c r="UG33" s="99"/>
      <c r="UH33" s="99"/>
      <c r="UI33" s="99"/>
      <c r="UJ33" s="99"/>
      <c r="UK33" s="99"/>
      <c r="UL33" s="99"/>
      <c r="UM33" s="99"/>
      <c r="UN33" s="99"/>
      <c r="UO33" s="99"/>
      <c r="UP33" s="99"/>
      <c r="UQ33" s="99"/>
      <c r="UR33" s="99"/>
      <c r="US33" s="99"/>
      <c r="UT33" s="99"/>
      <c r="UU33" s="99"/>
      <c r="UV33" s="99"/>
      <c r="UW33" s="99"/>
      <c r="UX33" s="99"/>
      <c r="UY33" s="99"/>
      <c r="UZ33" s="99"/>
      <c r="VA33" s="99"/>
      <c r="VB33" s="99"/>
      <c r="VC33" s="99"/>
      <c r="VD33" s="99"/>
      <c r="VE33" s="99"/>
      <c r="VF33" s="99"/>
      <c r="VG33" s="99"/>
      <c r="VH33" s="99"/>
      <c r="VI33" s="99"/>
      <c r="VJ33" s="99"/>
      <c r="VK33" s="99"/>
      <c r="VL33" s="99"/>
      <c r="VM33" s="99"/>
      <c r="VN33" s="99"/>
      <c r="VO33" s="99"/>
      <c r="VP33" s="99"/>
      <c r="VQ33" s="99"/>
      <c r="VR33" s="99"/>
      <c r="VS33" s="99"/>
      <c r="VT33" s="99"/>
      <c r="VU33" s="99"/>
      <c r="VV33" s="99"/>
      <c r="VW33" s="99"/>
      <c r="VX33" s="99"/>
      <c r="VY33" s="99"/>
      <c r="VZ33" s="99"/>
      <c r="WA33" s="99"/>
      <c r="WB33" s="99"/>
      <c r="WC33" s="99"/>
      <c r="WD33" s="99"/>
      <c r="WE33" s="99"/>
      <c r="WF33" s="99"/>
      <c r="WG33" s="99"/>
      <c r="WH33" s="99"/>
      <c r="WI33" s="99"/>
      <c r="WJ33" s="99"/>
      <c r="WK33" s="99"/>
      <c r="WL33" s="99"/>
      <c r="WM33" s="99"/>
      <c r="WN33" s="99"/>
      <c r="WO33" s="99"/>
      <c r="WP33" s="99"/>
      <c r="WQ33" s="99"/>
      <c r="WR33" s="99"/>
      <c r="WS33" s="99"/>
      <c r="WT33" s="99"/>
      <c r="WU33" s="99"/>
      <c r="WV33" s="99"/>
      <c r="WW33" s="99"/>
      <c r="WX33" s="99"/>
      <c r="WY33" s="99"/>
      <c r="WZ33" s="99"/>
      <c r="XA33" s="99"/>
      <c r="XB33" s="99"/>
      <c r="XC33" s="99"/>
      <c r="XD33" s="99"/>
      <c r="XE33" s="99"/>
      <c r="XF33" s="99"/>
      <c r="XG33" s="99"/>
      <c r="XH33" s="99"/>
      <c r="XI33" s="99"/>
      <c r="XJ33" s="99"/>
      <c r="XK33" s="99"/>
      <c r="XL33" s="99"/>
      <c r="XM33" s="99"/>
      <c r="XN33" s="99"/>
      <c r="XO33" s="99"/>
      <c r="XP33" s="99"/>
      <c r="XQ33" s="99"/>
      <c r="XR33" s="99"/>
      <c r="XS33" s="99"/>
      <c r="XT33" s="99"/>
      <c r="XU33" s="99"/>
      <c r="XV33" s="99"/>
      <c r="XW33" s="99"/>
      <c r="XX33" s="99"/>
      <c r="XY33" s="99"/>
      <c r="XZ33" s="99"/>
      <c r="YA33" s="99"/>
      <c r="YB33" s="99"/>
      <c r="YC33" s="99"/>
      <c r="YD33" s="99"/>
      <c r="YE33" s="99"/>
      <c r="YF33" s="99"/>
      <c r="YG33" s="99"/>
      <c r="YH33" s="99"/>
      <c r="YI33" s="99"/>
      <c r="YJ33" s="99"/>
      <c r="YK33" s="99"/>
      <c r="YL33" s="99"/>
      <c r="YM33" s="99"/>
      <c r="YN33" s="99"/>
      <c r="YO33" s="99"/>
      <c r="YP33" s="99"/>
      <c r="YQ33" s="99"/>
      <c r="YR33" s="99"/>
      <c r="YS33" s="99"/>
      <c r="YT33" s="99"/>
      <c r="YU33" s="99"/>
      <c r="YV33" s="99"/>
      <c r="YW33" s="99"/>
      <c r="YX33" s="99"/>
      <c r="YY33" s="99"/>
      <c r="YZ33" s="99"/>
      <c r="ZA33" s="99"/>
      <c r="ZB33" s="99"/>
      <c r="ZC33" s="99"/>
      <c r="ZD33" s="99"/>
      <c r="ZE33" s="99"/>
      <c r="ZF33" s="99"/>
      <c r="ZG33" s="99"/>
      <c r="ZH33" s="99"/>
      <c r="ZI33" s="99"/>
      <c r="ZJ33" s="99"/>
      <c r="ZK33" s="99"/>
      <c r="ZL33" s="99"/>
      <c r="ZM33" s="99"/>
      <c r="ZN33" s="99"/>
      <c r="ZO33" s="99"/>
      <c r="ZP33" s="99"/>
      <c r="ZQ33" s="99"/>
      <c r="ZR33" s="99"/>
      <c r="ZS33" s="99"/>
      <c r="ZT33" s="99"/>
      <c r="ZU33" s="99"/>
      <c r="ZV33" s="99"/>
      <c r="ZW33" s="99"/>
      <c r="ZX33" s="99"/>
      <c r="ZY33" s="99"/>
      <c r="ZZ33" s="99"/>
      <c r="AAA33" s="99"/>
      <c r="AAB33" s="99"/>
      <c r="AAC33" s="99"/>
      <c r="AAD33" s="99"/>
      <c r="AAE33" s="99"/>
      <c r="AAF33" s="99"/>
      <c r="AAG33" s="99"/>
      <c r="AAH33" s="99"/>
      <c r="AAI33" s="99"/>
      <c r="AAJ33" s="99"/>
      <c r="AAK33" s="99"/>
      <c r="AAL33" s="99"/>
      <c r="AAM33" s="99"/>
      <c r="AAN33" s="99"/>
      <c r="AAO33" s="99"/>
      <c r="AAP33" s="99"/>
      <c r="AAQ33" s="99"/>
      <c r="AAR33" s="99"/>
      <c r="AAS33" s="99"/>
      <c r="AAT33" s="99"/>
      <c r="AAU33" s="99"/>
      <c r="AAV33" s="99"/>
      <c r="AAW33" s="99"/>
      <c r="AAX33" s="99"/>
      <c r="AAY33" s="99"/>
      <c r="AAZ33" s="99"/>
      <c r="ABA33" s="99"/>
      <c r="ABB33" s="99"/>
      <c r="ABC33" s="99"/>
      <c r="ABD33" s="99"/>
      <c r="ABE33" s="99"/>
      <c r="ABF33" s="99"/>
      <c r="ABG33" s="99"/>
      <c r="ABH33" s="99"/>
      <c r="ABI33" s="99"/>
      <c r="ABJ33" s="99"/>
      <c r="ABK33" s="99"/>
      <c r="ABL33" s="99"/>
      <c r="ABM33" s="99"/>
      <c r="ABN33" s="99"/>
      <c r="ABO33" s="99"/>
      <c r="ABP33" s="99"/>
      <c r="ABQ33" s="99"/>
      <c r="ABR33" s="99"/>
      <c r="ABS33" s="99"/>
      <c r="ABT33" s="99"/>
      <c r="ABU33" s="99"/>
      <c r="ABV33" s="99"/>
      <c r="ABW33" s="99"/>
      <c r="ABX33" s="99"/>
      <c r="ABY33" s="99"/>
      <c r="ABZ33" s="99"/>
      <c r="ACA33" s="99"/>
      <c r="ACB33" s="99"/>
      <c r="ACC33" s="99"/>
      <c r="ACD33" s="99"/>
      <c r="ACE33" s="99"/>
      <c r="ACF33" s="99"/>
      <c r="ACG33" s="99"/>
      <c r="ACH33" s="99"/>
      <c r="ACI33" s="99"/>
      <c r="ACJ33" s="99"/>
      <c r="ACK33" s="99"/>
      <c r="ACL33" s="99"/>
      <c r="ACM33" s="99"/>
      <c r="ACN33" s="99"/>
      <c r="ACO33" s="99"/>
      <c r="ACP33" s="99"/>
      <c r="ACQ33" s="99"/>
      <c r="ACR33" s="99"/>
      <c r="ACS33" s="99"/>
      <c r="ACT33" s="99"/>
      <c r="ACU33" s="99"/>
      <c r="ACV33" s="99"/>
      <c r="ACW33" s="99"/>
      <c r="ACX33" s="99"/>
      <c r="ACY33" s="99"/>
      <c r="ACZ33" s="99"/>
      <c r="ADA33" s="99"/>
      <c r="ADB33" s="99"/>
      <c r="ADC33" s="99"/>
      <c r="ADD33" s="99"/>
      <c r="ADE33" s="99"/>
      <c r="ADF33" s="99"/>
      <c r="ADG33" s="99"/>
      <c r="ADH33" s="99"/>
      <c r="ADI33" s="99"/>
      <c r="ADJ33" s="99"/>
      <c r="ADK33" s="99"/>
      <c r="ADL33" s="99"/>
      <c r="ADM33" s="99"/>
      <c r="ADN33" s="99"/>
      <c r="ADO33" s="99"/>
      <c r="ADP33" s="99"/>
      <c r="ADQ33" s="99"/>
      <c r="ADR33" s="99"/>
      <c r="ADS33" s="99"/>
      <c r="ADT33" s="99"/>
      <c r="ADU33" s="99"/>
      <c r="ADV33" s="99"/>
      <c r="ADW33" s="99"/>
      <c r="ADX33" s="99"/>
      <c r="ADY33" s="99"/>
      <c r="ADZ33" s="99"/>
      <c r="AEA33" s="99"/>
      <c r="AEB33" s="99"/>
      <c r="AEC33" s="99"/>
      <c r="AED33" s="99"/>
      <c r="AEE33" s="99"/>
      <c r="AEF33" s="99"/>
      <c r="AEG33" s="99"/>
      <c r="AEH33" s="99"/>
      <c r="AEI33" s="99"/>
      <c r="AEJ33" s="99"/>
      <c r="AEK33" s="99"/>
      <c r="AEL33" s="99"/>
      <c r="AEM33" s="99"/>
      <c r="AEN33" s="99"/>
      <c r="AEO33" s="99"/>
      <c r="AEP33" s="99"/>
      <c r="AEQ33" s="99"/>
      <c r="AER33" s="99"/>
      <c r="AES33" s="99"/>
      <c r="AET33" s="99"/>
      <c r="AEU33" s="99"/>
      <c r="AEV33" s="99"/>
      <c r="AEW33" s="99"/>
      <c r="AEX33" s="99"/>
      <c r="AEY33" s="99"/>
      <c r="AEZ33" s="99"/>
      <c r="AFA33" s="99"/>
      <c r="AFB33" s="99"/>
      <c r="AFC33" s="99"/>
      <c r="AFD33" s="99"/>
      <c r="AFE33" s="99"/>
      <c r="AFF33" s="99"/>
      <c r="AFG33" s="99"/>
      <c r="AFH33" s="99"/>
      <c r="AFI33" s="99"/>
      <c r="AFJ33" s="99"/>
      <c r="AFK33" s="99"/>
      <c r="AFL33" s="99"/>
      <c r="AFM33" s="99"/>
      <c r="AFN33" s="99"/>
      <c r="AFO33" s="99"/>
      <c r="AFP33" s="99"/>
      <c r="AFQ33" s="99"/>
      <c r="AFR33" s="99"/>
      <c r="AFS33" s="99"/>
      <c r="AFT33" s="99"/>
      <c r="AFU33" s="99"/>
      <c r="AFV33" s="99"/>
      <c r="AFW33" s="99"/>
      <c r="AFX33" s="99"/>
      <c r="AFY33" s="99"/>
      <c r="AFZ33" s="99"/>
      <c r="AGA33" s="99"/>
      <c r="AGB33" s="99"/>
      <c r="AGC33" s="99"/>
      <c r="AGD33" s="99"/>
      <c r="AGE33" s="99"/>
      <c r="AGF33" s="99"/>
      <c r="AGG33" s="99"/>
      <c r="AGH33" s="99"/>
      <c r="AGI33" s="99"/>
      <c r="AGJ33" s="99"/>
      <c r="AGK33" s="99"/>
      <c r="AGL33" s="99"/>
      <c r="AGM33" s="99"/>
      <c r="AGN33" s="99"/>
      <c r="AGO33" s="99"/>
      <c r="AGP33" s="99"/>
      <c r="AGQ33" s="99"/>
      <c r="AGR33" s="99"/>
      <c r="AGS33" s="99"/>
      <c r="AGT33" s="99"/>
      <c r="AGU33" s="99"/>
      <c r="AGV33" s="99"/>
      <c r="AGW33" s="99"/>
      <c r="AGX33" s="99"/>
      <c r="AGY33" s="99"/>
      <c r="AGZ33" s="99"/>
      <c r="AHA33" s="99"/>
      <c r="AHB33" s="99"/>
      <c r="AHC33" s="99"/>
      <c r="AHD33" s="99"/>
      <c r="AHE33" s="99"/>
      <c r="AHF33" s="99"/>
      <c r="AHG33" s="99"/>
      <c r="AHH33" s="99"/>
      <c r="AHI33" s="99"/>
      <c r="AHJ33" s="99"/>
      <c r="AHK33" s="99"/>
      <c r="AHL33" s="99"/>
      <c r="AHM33" s="99"/>
      <c r="AHN33" s="99"/>
      <c r="AHO33" s="99"/>
      <c r="AHP33" s="99"/>
      <c r="AHQ33" s="99"/>
      <c r="AHR33" s="99"/>
      <c r="AHS33" s="99"/>
      <c r="AHT33" s="99"/>
      <c r="AHU33" s="99"/>
      <c r="AHV33" s="99"/>
      <c r="AHW33" s="99"/>
      <c r="AHX33" s="99"/>
      <c r="AHY33" s="99"/>
      <c r="AHZ33" s="99"/>
      <c r="AIA33" s="99"/>
      <c r="AIB33" s="99"/>
      <c r="AIC33" s="99"/>
      <c r="AID33" s="99"/>
      <c r="AIE33" s="99"/>
      <c r="AIF33" s="99"/>
      <c r="AIG33" s="99"/>
      <c r="AIH33" s="99"/>
      <c r="AII33" s="99"/>
      <c r="AIJ33" s="99"/>
      <c r="AIK33" s="99"/>
      <c r="AIL33" s="99"/>
      <c r="AIM33" s="99"/>
      <c r="AIN33" s="99"/>
      <c r="AIO33" s="99"/>
      <c r="AIP33" s="99"/>
      <c r="AIQ33" s="99"/>
      <c r="AIR33" s="99"/>
      <c r="AIS33" s="99"/>
      <c r="AIT33" s="99"/>
      <c r="AIU33" s="99"/>
      <c r="AIV33" s="99"/>
      <c r="AIW33" s="99"/>
      <c r="AIX33" s="99"/>
      <c r="AIY33" s="99"/>
      <c r="AIZ33" s="99"/>
      <c r="AJA33" s="99"/>
      <c r="AJB33" s="99"/>
      <c r="AJC33" s="99"/>
      <c r="AJD33" s="99"/>
      <c r="AJE33" s="99"/>
      <c r="AJF33" s="99"/>
      <c r="AJG33" s="99"/>
      <c r="AJH33" s="99"/>
      <c r="AJI33" s="99"/>
      <c r="AJJ33" s="99"/>
      <c r="AJK33" s="99"/>
      <c r="AJL33" s="99"/>
      <c r="AJM33" s="99"/>
      <c r="AJN33" s="99"/>
      <c r="AJO33" s="99"/>
      <c r="AJP33" s="99"/>
      <c r="AJQ33" s="99"/>
      <c r="AJR33" s="99"/>
      <c r="AJS33" s="99"/>
      <c r="AJT33" s="99"/>
      <c r="AJU33" s="99"/>
      <c r="AJV33" s="99"/>
      <c r="AJW33" s="99"/>
      <c r="AJX33" s="99"/>
      <c r="AJY33" s="99"/>
      <c r="AJZ33" s="99"/>
      <c r="AKA33" s="99"/>
      <c r="AKB33" s="99"/>
      <c r="AKC33" s="99"/>
      <c r="AKD33" s="99"/>
      <c r="AKE33" s="99"/>
      <c r="AKF33" s="99"/>
      <c r="AKG33" s="99"/>
      <c r="AKH33" s="99"/>
      <c r="AKI33" s="99"/>
      <c r="AKJ33" s="99"/>
      <c r="AKK33" s="99"/>
      <c r="AKL33" s="99"/>
      <c r="AKM33" s="99"/>
      <c r="AKN33" s="99"/>
      <c r="AKO33" s="99"/>
      <c r="AKP33" s="99"/>
      <c r="AKQ33" s="99"/>
      <c r="AKR33" s="99"/>
      <c r="AKS33" s="99"/>
      <c r="AKT33" s="99"/>
      <c r="AKU33" s="99"/>
      <c r="AKV33" s="99"/>
      <c r="AKW33" s="99"/>
      <c r="AKX33" s="99"/>
      <c r="AKY33" s="99"/>
      <c r="AKZ33" s="99"/>
      <c r="ALA33" s="99"/>
      <c r="ALB33" s="99"/>
      <c r="ALC33" s="99"/>
      <c r="ALD33" s="99"/>
      <c r="ALE33" s="99"/>
      <c r="ALF33" s="99"/>
      <c r="ALG33" s="99"/>
      <c r="ALH33" s="99"/>
      <c r="ALI33" s="99"/>
      <c r="ALJ33" s="99"/>
      <c r="ALK33" s="99"/>
      <c r="ALL33" s="99"/>
      <c r="ALM33" s="99"/>
      <c r="ALN33" s="99"/>
      <c r="ALO33" s="99"/>
      <c r="ALP33" s="99"/>
      <c r="ALQ33" s="99"/>
      <c r="ALR33" s="99"/>
      <c r="ALS33" s="99"/>
      <c r="ALT33" s="99"/>
      <c r="ALU33" s="99"/>
      <c r="ALV33" s="99"/>
      <c r="ALW33" s="99"/>
      <c r="ALX33" s="99"/>
      <c r="ALY33" s="99"/>
      <c r="ALZ33" s="99"/>
      <c r="AMA33" s="99"/>
      <c r="AMB33" s="99"/>
      <c r="AMC33" s="99"/>
      <c r="AMD33" s="99"/>
      <c r="AME33" s="99"/>
      <c r="AMF33" s="99"/>
      <c r="AMG33" s="99"/>
      <c r="AMH33" s="99"/>
      <c r="AMI33" s="99"/>
      <c r="AMJ33" s="99"/>
    </row>
    <row r="34" spans="1:1024" ht="6.75" customHeight="1">
      <c r="A34" s="98"/>
      <c r="B34" s="144"/>
      <c r="C34" s="144"/>
      <c r="D34" s="144"/>
      <c r="E34" s="144"/>
      <c r="F34" s="144"/>
      <c r="G34" s="121"/>
      <c r="H34" s="121"/>
      <c r="I34" s="121"/>
      <c r="J34" s="121"/>
      <c r="K34" s="121"/>
      <c r="L34" s="121"/>
      <c r="M34" s="121"/>
      <c r="N34" s="121"/>
      <c r="O34" s="121"/>
      <c r="P34" s="121"/>
      <c r="Q34" s="121"/>
      <c r="R34" s="121"/>
      <c r="S34" s="121"/>
      <c r="T34" s="136"/>
      <c r="U34" s="136"/>
      <c r="V34" s="121"/>
      <c r="W34" s="121"/>
      <c r="X34" s="121"/>
      <c r="Y34" s="121"/>
      <c r="Z34" s="121"/>
      <c r="AA34" s="121"/>
      <c r="AB34" s="121"/>
      <c r="AC34" s="121"/>
      <c r="AD34" s="121"/>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c r="KJ34" s="99"/>
      <c r="KK34" s="99"/>
      <c r="KL34" s="99"/>
      <c r="KM34" s="99"/>
      <c r="KN34" s="99"/>
      <c r="KO34" s="99"/>
      <c r="KP34" s="99"/>
      <c r="KQ34" s="99"/>
      <c r="KR34" s="99"/>
      <c r="KS34" s="99"/>
      <c r="KT34" s="99"/>
      <c r="KU34" s="99"/>
      <c r="KV34" s="99"/>
      <c r="KW34" s="99"/>
      <c r="KX34" s="99"/>
      <c r="KY34" s="99"/>
      <c r="KZ34" s="99"/>
      <c r="LA34" s="99"/>
      <c r="LB34" s="99"/>
      <c r="LC34" s="99"/>
      <c r="LD34" s="99"/>
      <c r="LE34" s="99"/>
      <c r="LF34" s="99"/>
      <c r="LG34" s="99"/>
      <c r="LH34" s="99"/>
      <c r="LI34" s="99"/>
      <c r="LJ34" s="99"/>
      <c r="LK34" s="99"/>
      <c r="LL34" s="99"/>
      <c r="LM34" s="99"/>
      <c r="LN34" s="99"/>
      <c r="LO34" s="99"/>
      <c r="LP34" s="99"/>
      <c r="LQ34" s="99"/>
      <c r="LR34" s="99"/>
      <c r="LS34" s="99"/>
      <c r="LT34" s="99"/>
      <c r="LU34" s="99"/>
      <c r="LV34" s="99"/>
      <c r="LW34" s="99"/>
      <c r="LX34" s="99"/>
      <c r="LY34" s="99"/>
      <c r="LZ34" s="99"/>
      <c r="MA34" s="99"/>
      <c r="MB34" s="99"/>
      <c r="MC34" s="99"/>
      <c r="MD34" s="99"/>
      <c r="ME34" s="99"/>
      <c r="MF34" s="99"/>
      <c r="MG34" s="99"/>
      <c r="MH34" s="99"/>
      <c r="MI34" s="99"/>
      <c r="MJ34" s="99"/>
      <c r="MK34" s="99"/>
      <c r="ML34" s="99"/>
      <c r="MM34" s="99"/>
      <c r="MN34" s="99"/>
      <c r="MO34" s="99"/>
      <c r="MP34" s="99"/>
      <c r="MQ34" s="99"/>
      <c r="MR34" s="99"/>
      <c r="MS34" s="99"/>
      <c r="MT34" s="99"/>
      <c r="MU34" s="99"/>
      <c r="MV34" s="99"/>
      <c r="MW34" s="99"/>
      <c r="MX34" s="99"/>
      <c r="MY34" s="99"/>
      <c r="MZ34" s="99"/>
      <c r="NA34" s="99"/>
      <c r="NB34" s="99"/>
      <c r="NC34" s="99"/>
      <c r="ND34" s="99"/>
      <c r="NE34" s="99"/>
      <c r="NF34" s="99"/>
      <c r="NG34" s="99"/>
      <c r="NH34" s="99"/>
      <c r="NI34" s="99"/>
      <c r="NJ34" s="99"/>
      <c r="NK34" s="99"/>
      <c r="NL34" s="99"/>
      <c r="NM34" s="99"/>
      <c r="NN34" s="99"/>
      <c r="NO34" s="99"/>
      <c r="NP34" s="99"/>
      <c r="NQ34" s="99"/>
      <c r="NR34" s="99"/>
      <c r="NS34" s="99"/>
      <c r="NT34" s="99"/>
      <c r="NU34" s="99"/>
      <c r="NV34" s="99"/>
      <c r="NW34" s="99"/>
      <c r="NX34" s="99"/>
      <c r="NY34" s="99"/>
      <c r="NZ34" s="99"/>
      <c r="OA34" s="99"/>
      <c r="OB34" s="99"/>
      <c r="OC34" s="99"/>
      <c r="OD34" s="99"/>
      <c r="OE34" s="99"/>
      <c r="OF34" s="99"/>
      <c r="OG34" s="99"/>
      <c r="OH34" s="99"/>
      <c r="OI34" s="99"/>
      <c r="OJ34" s="99"/>
      <c r="OK34" s="99"/>
      <c r="OL34" s="99"/>
      <c r="OM34" s="99"/>
      <c r="ON34" s="99"/>
      <c r="OO34" s="99"/>
      <c r="OP34" s="99"/>
      <c r="OQ34" s="99"/>
      <c r="OR34" s="99"/>
      <c r="OS34" s="99"/>
      <c r="OT34" s="99"/>
      <c r="OU34" s="99"/>
      <c r="OV34" s="99"/>
      <c r="OW34" s="99"/>
      <c r="OX34" s="99"/>
      <c r="OY34" s="99"/>
      <c r="OZ34" s="99"/>
      <c r="PA34" s="99"/>
      <c r="PB34" s="99"/>
      <c r="PC34" s="99"/>
      <c r="PD34" s="99"/>
      <c r="PE34" s="99"/>
      <c r="PF34" s="99"/>
      <c r="PG34" s="99"/>
      <c r="PH34" s="99"/>
      <c r="PI34" s="99"/>
      <c r="PJ34" s="99"/>
      <c r="PK34" s="99"/>
      <c r="PL34" s="99"/>
      <c r="PM34" s="99"/>
      <c r="PN34" s="99"/>
      <c r="PO34" s="99"/>
      <c r="PP34" s="99"/>
      <c r="PQ34" s="99"/>
      <c r="PR34" s="99"/>
      <c r="PS34" s="99"/>
      <c r="PT34" s="99"/>
      <c r="PU34" s="99"/>
      <c r="PV34" s="99"/>
      <c r="PW34" s="99"/>
      <c r="PX34" s="99"/>
      <c r="PY34" s="99"/>
      <c r="PZ34" s="99"/>
      <c r="QA34" s="99"/>
      <c r="QB34" s="99"/>
      <c r="QC34" s="99"/>
      <c r="QD34" s="99"/>
      <c r="QE34" s="99"/>
      <c r="QF34" s="99"/>
      <c r="QG34" s="99"/>
      <c r="QH34" s="99"/>
      <c r="QI34" s="99"/>
      <c r="QJ34" s="99"/>
      <c r="QK34" s="99"/>
      <c r="QL34" s="99"/>
      <c r="QM34" s="99"/>
      <c r="QN34" s="99"/>
      <c r="QO34" s="99"/>
      <c r="QP34" s="99"/>
      <c r="QQ34" s="99"/>
      <c r="QR34" s="99"/>
      <c r="QS34" s="99"/>
      <c r="QT34" s="99"/>
      <c r="QU34" s="99"/>
      <c r="QV34" s="99"/>
      <c r="QW34" s="99"/>
      <c r="QX34" s="99"/>
      <c r="QY34" s="99"/>
      <c r="QZ34" s="99"/>
      <c r="RA34" s="99"/>
      <c r="RB34" s="99"/>
      <c r="RC34" s="99"/>
      <c r="RD34" s="99"/>
      <c r="RE34" s="99"/>
      <c r="RF34" s="99"/>
      <c r="RG34" s="99"/>
      <c r="RH34" s="99"/>
      <c r="RI34" s="99"/>
      <c r="RJ34" s="99"/>
      <c r="RK34" s="99"/>
      <c r="RL34" s="99"/>
      <c r="RM34" s="99"/>
      <c r="RN34" s="99"/>
      <c r="RO34" s="99"/>
      <c r="RP34" s="99"/>
      <c r="RQ34" s="99"/>
      <c r="RR34" s="99"/>
      <c r="RS34" s="99"/>
      <c r="RT34" s="99"/>
      <c r="RU34" s="99"/>
      <c r="RV34" s="99"/>
      <c r="RW34" s="99"/>
      <c r="RX34" s="99"/>
      <c r="RY34" s="99"/>
      <c r="RZ34" s="99"/>
      <c r="SA34" s="99"/>
      <c r="SB34" s="99"/>
      <c r="SC34" s="99"/>
      <c r="SD34" s="99"/>
      <c r="SE34" s="99"/>
      <c r="SF34" s="99"/>
      <c r="SG34" s="99"/>
      <c r="SH34" s="99"/>
      <c r="SI34" s="99"/>
      <c r="SJ34" s="99"/>
      <c r="SK34" s="99"/>
      <c r="SL34" s="99"/>
      <c r="SM34" s="99"/>
      <c r="SN34" s="99"/>
      <c r="SO34" s="99"/>
      <c r="SP34" s="99"/>
      <c r="SQ34" s="99"/>
      <c r="SR34" s="99"/>
      <c r="SS34" s="99"/>
      <c r="ST34" s="99"/>
      <c r="SU34" s="99"/>
      <c r="SV34" s="99"/>
      <c r="SW34" s="99"/>
      <c r="SX34" s="99"/>
      <c r="SY34" s="99"/>
      <c r="SZ34" s="99"/>
      <c r="TA34" s="99"/>
      <c r="TB34" s="99"/>
      <c r="TC34" s="99"/>
      <c r="TD34" s="99"/>
      <c r="TE34" s="99"/>
      <c r="TF34" s="99"/>
      <c r="TG34" s="99"/>
      <c r="TH34" s="99"/>
      <c r="TI34" s="99"/>
      <c r="TJ34" s="99"/>
      <c r="TK34" s="99"/>
      <c r="TL34" s="99"/>
      <c r="TM34" s="99"/>
      <c r="TN34" s="99"/>
      <c r="TO34" s="99"/>
      <c r="TP34" s="99"/>
      <c r="TQ34" s="99"/>
      <c r="TR34" s="99"/>
      <c r="TS34" s="99"/>
      <c r="TT34" s="99"/>
      <c r="TU34" s="99"/>
      <c r="TV34" s="99"/>
      <c r="TW34" s="99"/>
      <c r="TX34" s="99"/>
      <c r="TY34" s="99"/>
      <c r="TZ34" s="99"/>
      <c r="UA34" s="99"/>
      <c r="UB34" s="99"/>
      <c r="UC34" s="99"/>
      <c r="UD34" s="99"/>
      <c r="UE34" s="99"/>
      <c r="UF34" s="99"/>
      <c r="UG34" s="99"/>
      <c r="UH34" s="99"/>
      <c r="UI34" s="99"/>
      <c r="UJ34" s="99"/>
      <c r="UK34" s="99"/>
      <c r="UL34" s="99"/>
      <c r="UM34" s="99"/>
      <c r="UN34" s="99"/>
      <c r="UO34" s="99"/>
      <c r="UP34" s="99"/>
      <c r="UQ34" s="99"/>
      <c r="UR34" s="99"/>
      <c r="US34" s="99"/>
      <c r="UT34" s="99"/>
      <c r="UU34" s="99"/>
      <c r="UV34" s="99"/>
      <c r="UW34" s="99"/>
      <c r="UX34" s="99"/>
      <c r="UY34" s="99"/>
      <c r="UZ34" s="99"/>
      <c r="VA34" s="99"/>
      <c r="VB34" s="99"/>
      <c r="VC34" s="99"/>
      <c r="VD34" s="99"/>
      <c r="VE34" s="99"/>
      <c r="VF34" s="99"/>
      <c r="VG34" s="99"/>
      <c r="VH34" s="99"/>
      <c r="VI34" s="99"/>
      <c r="VJ34" s="99"/>
      <c r="VK34" s="99"/>
      <c r="VL34" s="99"/>
      <c r="VM34" s="99"/>
      <c r="VN34" s="99"/>
      <c r="VO34" s="99"/>
      <c r="VP34" s="99"/>
      <c r="VQ34" s="99"/>
      <c r="VR34" s="99"/>
      <c r="VS34" s="99"/>
      <c r="VT34" s="99"/>
      <c r="VU34" s="99"/>
      <c r="VV34" s="99"/>
      <c r="VW34" s="99"/>
      <c r="VX34" s="99"/>
      <c r="VY34" s="99"/>
      <c r="VZ34" s="99"/>
      <c r="WA34" s="99"/>
      <c r="WB34" s="99"/>
      <c r="WC34" s="99"/>
      <c r="WD34" s="99"/>
      <c r="WE34" s="99"/>
      <c r="WF34" s="99"/>
      <c r="WG34" s="99"/>
      <c r="WH34" s="99"/>
      <c r="WI34" s="99"/>
      <c r="WJ34" s="99"/>
      <c r="WK34" s="99"/>
      <c r="WL34" s="99"/>
      <c r="WM34" s="99"/>
      <c r="WN34" s="99"/>
      <c r="WO34" s="99"/>
      <c r="WP34" s="99"/>
      <c r="WQ34" s="99"/>
      <c r="WR34" s="99"/>
      <c r="WS34" s="99"/>
      <c r="WT34" s="99"/>
      <c r="WU34" s="99"/>
      <c r="WV34" s="99"/>
      <c r="WW34" s="99"/>
      <c r="WX34" s="99"/>
      <c r="WY34" s="99"/>
      <c r="WZ34" s="99"/>
      <c r="XA34" s="99"/>
      <c r="XB34" s="99"/>
      <c r="XC34" s="99"/>
      <c r="XD34" s="99"/>
      <c r="XE34" s="99"/>
      <c r="XF34" s="99"/>
      <c r="XG34" s="99"/>
      <c r="XH34" s="99"/>
      <c r="XI34" s="99"/>
      <c r="XJ34" s="99"/>
      <c r="XK34" s="99"/>
      <c r="XL34" s="99"/>
      <c r="XM34" s="99"/>
      <c r="XN34" s="99"/>
      <c r="XO34" s="99"/>
      <c r="XP34" s="99"/>
      <c r="XQ34" s="99"/>
      <c r="XR34" s="99"/>
      <c r="XS34" s="99"/>
      <c r="XT34" s="99"/>
      <c r="XU34" s="99"/>
      <c r="XV34" s="99"/>
      <c r="XW34" s="99"/>
      <c r="XX34" s="99"/>
      <c r="XY34" s="99"/>
      <c r="XZ34" s="99"/>
      <c r="YA34" s="99"/>
      <c r="YB34" s="99"/>
      <c r="YC34" s="99"/>
      <c r="YD34" s="99"/>
      <c r="YE34" s="99"/>
      <c r="YF34" s="99"/>
      <c r="YG34" s="99"/>
      <c r="YH34" s="99"/>
      <c r="YI34" s="99"/>
      <c r="YJ34" s="99"/>
      <c r="YK34" s="99"/>
      <c r="YL34" s="99"/>
      <c r="YM34" s="99"/>
      <c r="YN34" s="99"/>
      <c r="YO34" s="99"/>
      <c r="YP34" s="99"/>
      <c r="YQ34" s="99"/>
      <c r="YR34" s="99"/>
      <c r="YS34" s="99"/>
      <c r="YT34" s="99"/>
      <c r="YU34" s="99"/>
      <c r="YV34" s="99"/>
      <c r="YW34" s="99"/>
      <c r="YX34" s="99"/>
      <c r="YY34" s="99"/>
      <c r="YZ34" s="99"/>
      <c r="ZA34" s="99"/>
      <c r="ZB34" s="99"/>
      <c r="ZC34" s="99"/>
      <c r="ZD34" s="99"/>
      <c r="ZE34" s="99"/>
      <c r="ZF34" s="99"/>
      <c r="ZG34" s="99"/>
      <c r="ZH34" s="99"/>
      <c r="ZI34" s="99"/>
      <c r="ZJ34" s="99"/>
      <c r="ZK34" s="99"/>
      <c r="ZL34" s="99"/>
      <c r="ZM34" s="99"/>
      <c r="ZN34" s="99"/>
      <c r="ZO34" s="99"/>
      <c r="ZP34" s="99"/>
      <c r="ZQ34" s="99"/>
      <c r="ZR34" s="99"/>
      <c r="ZS34" s="99"/>
      <c r="ZT34" s="99"/>
      <c r="ZU34" s="99"/>
      <c r="ZV34" s="99"/>
      <c r="ZW34" s="99"/>
      <c r="ZX34" s="99"/>
      <c r="ZY34" s="99"/>
      <c r="ZZ34" s="99"/>
      <c r="AAA34" s="99"/>
      <c r="AAB34" s="99"/>
      <c r="AAC34" s="99"/>
      <c r="AAD34" s="99"/>
      <c r="AAE34" s="99"/>
      <c r="AAF34" s="99"/>
      <c r="AAG34" s="99"/>
      <c r="AAH34" s="99"/>
      <c r="AAI34" s="99"/>
      <c r="AAJ34" s="99"/>
      <c r="AAK34" s="99"/>
      <c r="AAL34" s="99"/>
      <c r="AAM34" s="99"/>
      <c r="AAN34" s="99"/>
      <c r="AAO34" s="99"/>
      <c r="AAP34" s="99"/>
      <c r="AAQ34" s="99"/>
      <c r="AAR34" s="99"/>
      <c r="AAS34" s="99"/>
      <c r="AAT34" s="99"/>
      <c r="AAU34" s="99"/>
      <c r="AAV34" s="99"/>
      <c r="AAW34" s="99"/>
      <c r="AAX34" s="99"/>
      <c r="AAY34" s="99"/>
      <c r="AAZ34" s="99"/>
      <c r="ABA34" s="99"/>
      <c r="ABB34" s="99"/>
      <c r="ABC34" s="99"/>
      <c r="ABD34" s="99"/>
      <c r="ABE34" s="99"/>
      <c r="ABF34" s="99"/>
      <c r="ABG34" s="99"/>
      <c r="ABH34" s="99"/>
      <c r="ABI34" s="99"/>
      <c r="ABJ34" s="99"/>
      <c r="ABK34" s="99"/>
      <c r="ABL34" s="99"/>
      <c r="ABM34" s="99"/>
      <c r="ABN34" s="99"/>
      <c r="ABO34" s="99"/>
      <c r="ABP34" s="99"/>
      <c r="ABQ34" s="99"/>
      <c r="ABR34" s="99"/>
      <c r="ABS34" s="99"/>
      <c r="ABT34" s="99"/>
      <c r="ABU34" s="99"/>
      <c r="ABV34" s="99"/>
      <c r="ABW34" s="99"/>
      <c r="ABX34" s="99"/>
      <c r="ABY34" s="99"/>
      <c r="ABZ34" s="99"/>
      <c r="ACA34" s="99"/>
      <c r="ACB34" s="99"/>
      <c r="ACC34" s="99"/>
      <c r="ACD34" s="99"/>
      <c r="ACE34" s="99"/>
      <c r="ACF34" s="99"/>
      <c r="ACG34" s="99"/>
      <c r="ACH34" s="99"/>
      <c r="ACI34" s="99"/>
      <c r="ACJ34" s="99"/>
      <c r="ACK34" s="99"/>
      <c r="ACL34" s="99"/>
      <c r="ACM34" s="99"/>
      <c r="ACN34" s="99"/>
      <c r="ACO34" s="99"/>
      <c r="ACP34" s="99"/>
      <c r="ACQ34" s="99"/>
      <c r="ACR34" s="99"/>
      <c r="ACS34" s="99"/>
      <c r="ACT34" s="99"/>
      <c r="ACU34" s="99"/>
      <c r="ACV34" s="99"/>
      <c r="ACW34" s="99"/>
      <c r="ACX34" s="99"/>
      <c r="ACY34" s="99"/>
      <c r="ACZ34" s="99"/>
      <c r="ADA34" s="99"/>
      <c r="ADB34" s="99"/>
      <c r="ADC34" s="99"/>
      <c r="ADD34" s="99"/>
      <c r="ADE34" s="99"/>
      <c r="ADF34" s="99"/>
      <c r="ADG34" s="99"/>
      <c r="ADH34" s="99"/>
      <c r="ADI34" s="99"/>
      <c r="ADJ34" s="99"/>
      <c r="ADK34" s="99"/>
      <c r="ADL34" s="99"/>
      <c r="ADM34" s="99"/>
      <c r="ADN34" s="99"/>
      <c r="ADO34" s="99"/>
      <c r="ADP34" s="99"/>
      <c r="ADQ34" s="99"/>
      <c r="ADR34" s="99"/>
      <c r="ADS34" s="99"/>
      <c r="ADT34" s="99"/>
      <c r="ADU34" s="99"/>
      <c r="ADV34" s="99"/>
      <c r="ADW34" s="99"/>
      <c r="ADX34" s="99"/>
      <c r="ADY34" s="99"/>
      <c r="ADZ34" s="99"/>
      <c r="AEA34" s="99"/>
      <c r="AEB34" s="99"/>
      <c r="AEC34" s="99"/>
      <c r="AED34" s="99"/>
      <c r="AEE34" s="99"/>
      <c r="AEF34" s="99"/>
      <c r="AEG34" s="99"/>
      <c r="AEH34" s="99"/>
      <c r="AEI34" s="99"/>
      <c r="AEJ34" s="99"/>
      <c r="AEK34" s="99"/>
      <c r="AEL34" s="99"/>
      <c r="AEM34" s="99"/>
      <c r="AEN34" s="99"/>
      <c r="AEO34" s="99"/>
      <c r="AEP34" s="99"/>
      <c r="AEQ34" s="99"/>
      <c r="AER34" s="99"/>
      <c r="AES34" s="99"/>
      <c r="AET34" s="99"/>
      <c r="AEU34" s="99"/>
      <c r="AEV34" s="99"/>
      <c r="AEW34" s="99"/>
      <c r="AEX34" s="99"/>
      <c r="AEY34" s="99"/>
      <c r="AEZ34" s="99"/>
      <c r="AFA34" s="99"/>
      <c r="AFB34" s="99"/>
      <c r="AFC34" s="99"/>
      <c r="AFD34" s="99"/>
      <c r="AFE34" s="99"/>
      <c r="AFF34" s="99"/>
      <c r="AFG34" s="99"/>
      <c r="AFH34" s="99"/>
      <c r="AFI34" s="99"/>
      <c r="AFJ34" s="99"/>
      <c r="AFK34" s="99"/>
      <c r="AFL34" s="99"/>
      <c r="AFM34" s="99"/>
      <c r="AFN34" s="99"/>
      <c r="AFO34" s="99"/>
      <c r="AFP34" s="99"/>
      <c r="AFQ34" s="99"/>
      <c r="AFR34" s="99"/>
      <c r="AFS34" s="99"/>
      <c r="AFT34" s="99"/>
      <c r="AFU34" s="99"/>
      <c r="AFV34" s="99"/>
      <c r="AFW34" s="99"/>
      <c r="AFX34" s="99"/>
      <c r="AFY34" s="99"/>
      <c r="AFZ34" s="99"/>
      <c r="AGA34" s="99"/>
      <c r="AGB34" s="99"/>
      <c r="AGC34" s="99"/>
      <c r="AGD34" s="99"/>
      <c r="AGE34" s="99"/>
      <c r="AGF34" s="99"/>
      <c r="AGG34" s="99"/>
      <c r="AGH34" s="99"/>
      <c r="AGI34" s="99"/>
      <c r="AGJ34" s="99"/>
      <c r="AGK34" s="99"/>
      <c r="AGL34" s="99"/>
      <c r="AGM34" s="99"/>
      <c r="AGN34" s="99"/>
      <c r="AGO34" s="99"/>
      <c r="AGP34" s="99"/>
      <c r="AGQ34" s="99"/>
      <c r="AGR34" s="99"/>
      <c r="AGS34" s="99"/>
      <c r="AGT34" s="99"/>
      <c r="AGU34" s="99"/>
      <c r="AGV34" s="99"/>
      <c r="AGW34" s="99"/>
      <c r="AGX34" s="99"/>
      <c r="AGY34" s="99"/>
      <c r="AGZ34" s="99"/>
      <c r="AHA34" s="99"/>
      <c r="AHB34" s="99"/>
      <c r="AHC34" s="99"/>
      <c r="AHD34" s="99"/>
      <c r="AHE34" s="99"/>
      <c r="AHF34" s="99"/>
      <c r="AHG34" s="99"/>
      <c r="AHH34" s="99"/>
      <c r="AHI34" s="99"/>
      <c r="AHJ34" s="99"/>
      <c r="AHK34" s="99"/>
      <c r="AHL34" s="99"/>
      <c r="AHM34" s="99"/>
      <c r="AHN34" s="99"/>
      <c r="AHO34" s="99"/>
      <c r="AHP34" s="99"/>
      <c r="AHQ34" s="99"/>
      <c r="AHR34" s="99"/>
      <c r="AHS34" s="99"/>
      <c r="AHT34" s="99"/>
      <c r="AHU34" s="99"/>
      <c r="AHV34" s="99"/>
      <c r="AHW34" s="99"/>
      <c r="AHX34" s="99"/>
      <c r="AHY34" s="99"/>
      <c r="AHZ34" s="99"/>
      <c r="AIA34" s="99"/>
      <c r="AIB34" s="99"/>
      <c r="AIC34" s="99"/>
      <c r="AID34" s="99"/>
      <c r="AIE34" s="99"/>
      <c r="AIF34" s="99"/>
      <c r="AIG34" s="99"/>
      <c r="AIH34" s="99"/>
      <c r="AII34" s="99"/>
      <c r="AIJ34" s="99"/>
      <c r="AIK34" s="99"/>
      <c r="AIL34" s="99"/>
      <c r="AIM34" s="99"/>
      <c r="AIN34" s="99"/>
      <c r="AIO34" s="99"/>
      <c r="AIP34" s="99"/>
      <c r="AIQ34" s="99"/>
      <c r="AIR34" s="99"/>
      <c r="AIS34" s="99"/>
      <c r="AIT34" s="99"/>
      <c r="AIU34" s="99"/>
      <c r="AIV34" s="99"/>
      <c r="AIW34" s="99"/>
      <c r="AIX34" s="99"/>
      <c r="AIY34" s="99"/>
      <c r="AIZ34" s="99"/>
      <c r="AJA34" s="99"/>
      <c r="AJB34" s="99"/>
      <c r="AJC34" s="99"/>
      <c r="AJD34" s="99"/>
      <c r="AJE34" s="99"/>
      <c r="AJF34" s="99"/>
      <c r="AJG34" s="99"/>
      <c r="AJH34" s="99"/>
      <c r="AJI34" s="99"/>
      <c r="AJJ34" s="99"/>
      <c r="AJK34" s="99"/>
      <c r="AJL34" s="99"/>
      <c r="AJM34" s="99"/>
      <c r="AJN34" s="99"/>
      <c r="AJO34" s="99"/>
      <c r="AJP34" s="99"/>
      <c r="AJQ34" s="99"/>
      <c r="AJR34" s="99"/>
      <c r="AJS34" s="99"/>
      <c r="AJT34" s="99"/>
      <c r="AJU34" s="99"/>
      <c r="AJV34" s="99"/>
      <c r="AJW34" s="99"/>
      <c r="AJX34" s="99"/>
      <c r="AJY34" s="99"/>
      <c r="AJZ34" s="99"/>
      <c r="AKA34" s="99"/>
      <c r="AKB34" s="99"/>
      <c r="AKC34" s="99"/>
      <c r="AKD34" s="99"/>
      <c r="AKE34" s="99"/>
      <c r="AKF34" s="99"/>
      <c r="AKG34" s="99"/>
      <c r="AKH34" s="99"/>
      <c r="AKI34" s="99"/>
      <c r="AKJ34" s="99"/>
      <c r="AKK34" s="99"/>
      <c r="AKL34" s="99"/>
      <c r="AKM34" s="99"/>
      <c r="AKN34" s="99"/>
      <c r="AKO34" s="99"/>
      <c r="AKP34" s="99"/>
      <c r="AKQ34" s="99"/>
      <c r="AKR34" s="99"/>
      <c r="AKS34" s="99"/>
      <c r="AKT34" s="99"/>
      <c r="AKU34" s="99"/>
      <c r="AKV34" s="99"/>
      <c r="AKW34" s="99"/>
      <c r="AKX34" s="99"/>
      <c r="AKY34" s="99"/>
      <c r="AKZ34" s="99"/>
      <c r="ALA34" s="99"/>
      <c r="ALB34" s="99"/>
      <c r="ALC34" s="99"/>
      <c r="ALD34" s="99"/>
      <c r="ALE34" s="99"/>
      <c r="ALF34" s="99"/>
      <c r="ALG34" s="99"/>
      <c r="ALH34" s="99"/>
      <c r="ALI34" s="99"/>
      <c r="ALJ34" s="99"/>
      <c r="ALK34" s="99"/>
      <c r="ALL34" s="99"/>
      <c r="ALM34" s="99"/>
      <c r="ALN34" s="99"/>
      <c r="ALO34" s="99"/>
      <c r="ALP34" s="99"/>
      <c r="ALQ34" s="99"/>
      <c r="ALR34" s="99"/>
      <c r="ALS34" s="99"/>
      <c r="ALT34" s="99"/>
      <c r="ALU34" s="99"/>
      <c r="ALV34" s="99"/>
      <c r="ALW34" s="99"/>
      <c r="ALX34" s="99"/>
      <c r="ALY34" s="99"/>
      <c r="ALZ34" s="99"/>
      <c r="AMA34" s="99"/>
      <c r="AMB34" s="99"/>
      <c r="AMC34" s="99"/>
      <c r="AMD34" s="99"/>
      <c r="AME34" s="99"/>
      <c r="AMF34" s="99"/>
      <c r="AMG34" s="99"/>
      <c r="AMH34" s="99"/>
      <c r="AMI34" s="99"/>
      <c r="AMJ34" s="99"/>
    </row>
    <row r="35" spans="1:1024" ht="4.5" customHeight="1">
      <c r="A35" s="98"/>
      <c r="B35" s="672" t="s">
        <v>24</v>
      </c>
      <c r="C35" s="672"/>
      <c r="D35" s="672"/>
      <c r="E35" s="672"/>
      <c r="F35" s="672"/>
      <c r="G35" s="123"/>
      <c r="H35" s="124"/>
      <c r="I35" s="124"/>
      <c r="J35" s="124"/>
      <c r="K35" s="124"/>
      <c r="L35" s="124"/>
      <c r="M35" s="124"/>
      <c r="N35" s="124"/>
      <c r="O35" s="124"/>
      <c r="P35" s="124"/>
      <c r="Q35" s="124"/>
      <c r="R35" s="124"/>
      <c r="S35" s="124"/>
      <c r="T35" s="124"/>
      <c r="U35" s="124"/>
      <c r="V35" s="124"/>
      <c r="W35" s="124"/>
      <c r="X35" s="124"/>
      <c r="Y35" s="124"/>
      <c r="Z35" s="123"/>
      <c r="AA35" s="124"/>
      <c r="AB35" s="124"/>
      <c r="AC35" s="110"/>
      <c r="AD35" s="145"/>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c r="KJ35" s="99"/>
      <c r="KK35" s="99"/>
      <c r="KL35" s="99"/>
      <c r="KM35" s="99"/>
      <c r="KN35" s="99"/>
      <c r="KO35" s="99"/>
      <c r="KP35" s="99"/>
      <c r="KQ35" s="99"/>
      <c r="KR35" s="99"/>
      <c r="KS35" s="99"/>
      <c r="KT35" s="99"/>
      <c r="KU35" s="99"/>
      <c r="KV35" s="99"/>
      <c r="KW35" s="99"/>
      <c r="KX35" s="99"/>
      <c r="KY35" s="99"/>
      <c r="KZ35" s="99"/>
      <c r="LA35" s="99"/>
      <c r="LB35" s="99"/>
      <c r="LC35" s="99"/>
      <c r="LD35" s="99"/>
      <c r="LE35" s="99"/>
      <c r="LF35" s="99"/>
      <c r="LG35" s="99"/>
      <c r="LH35" s="99"/>
      <c r="LI35" s="99"/>
      <c r="LJ35" s="99"/>
      <c r="LK35" s="99"/>
      <c r="LL35" s="99"/>
      <c r="LM35" s="99"/>
      <c r="LN35" s="99"/>
      <c r="LO35" s="99"/>
      <c r="LP35" s="99"/>
      <c r="LQ35" s="99"/>
      <c r="LR35" s="99"/>
      <c r="LS35" s="99"/>
      <c r="LT35" s="99"/>
      <c r="LU35" s="99"/>
      <c r="LV35" s="99"/>
      <c r="LW35" s="99"/>
      <c r="LX35" s="99"/>
      <c r="LY35" s="99"/>
      <c r="LZ35" s="99"/>
      <c r="MA35" s="99"/>
      <c r="MB35" s="99"/>
      <c r="MC35" s="99"/>
      <c r="MD35" s="99"/>
      <c r="ME35" s="99"/>
      <c r="MF35" s="99"/>
      <c r="MG35" s="99"/>
      <c r="MH35" s="99"/>
      <c r="MI35" s="99"/>
      <c r="MJ35" s="99"/>
      <c r="MK35" s="99"/>
      <c r="ML35" s="99"/>
      <c r="MM35" s="99"/>
      <c r="MN35" s="99"/>
      <c r="MO35" s="99"/>
      <c r="MP35" s="99"/>
      <c r="MQ35" s="99"/>
      <c r="MR35" s="99"/>
      <c r="MS35" s="99"/>
      <c r="MT35" s="99"/>
      <c r="MU35" s="99"/>
      <c r="MV35" s="99"/>
      <c r="MW35" s="99"/>
      <c r="MX35" s="99"/>
      <c r="MY35" s="99"/>
      <c r="MZ35" s="99"/>
      <c r="NA35" s="99"/>
      <c r="NB35" s="99"/>
      <c r="NC35" s="99"/>
      <c r="ND35" s="99"/>
      <c r="NE35" s="99"/>
      <c r="NF35" s="99"/>
      <c r="NG35" s="99"/>
      <c r="NH35" s="99"/>
      <c r="NI35" s="99"/>
      <c r="NJ35" s="99"/>
      <c r="NK35" s="99"/>
      <c r="NL35" s="99"/>
      <c r="NM35" s="99"/>
      <c r="NN35" s="99"/>
      <c r="NO35" s="99"/>
      <c r="NP35" s="99"/>
      <c r="NQ35" s="99"/>
      <c r="NR35" s="99"/>
      <c r="NS35" s="99"/>
      <c r="NT35" s="99"/>
      <c r="NU35" s="99"/>
      <c r="NV35" s="99"/>
      <c r="NW35" s="99"/>
      <c r="NX35" s="99"/>
      <c r="NY35" s="99"/>
      <c r="NZ35" s="99"/>
      <c r="OA35" s="99"/>
      <c r="OB35" s="99"/>
      <c r="OC35" s="99"/>
      <c r="OD35" s="99"/>
      <c r="OE35" s="99"/>
      <c r="OF35" s="99"/>
      <c r="OG35" s="99"/>
      <c r="OH35" s="99"/>
      <c r="OI35" s="99"/>
      <c r="OJ35" s="99"/>
      <c r="OK35" s="99"/>
      <c r="OL35" s="99"/>
      <c r="OM35" s="99"/>
      <c r="ON35" s="99"/>
      <c r="OO35" s="99"/>
      <c r="OP35" s="99"/>
      <c r="OQ35" s="99"/>
      <c r="OR35" s="99"/>
      <c r="OS35" s="99"/>
      <c r="OT35" s="99"/>
      <c r="OU35" s="99"/>
      <c r="OV35" s="99"/>
      <c r="OW35" s="99"/>
      <c r="OX35" s="99"/>
      <c r="OY35" s="99"/>
      <c r="OZ35" s="99"/>
      <c r="PA35" s="99"/>
      <c r="PB35" s="99"/>
      <c r="PC35" s="99"/>
      <c r="PD35" s="99"/>
      <c r="PE35" s="99"/>
      <c r="PF35" s="99"/>
      <c r="PG35" s="99"/>
      <c r="PH35" s="99"/>
      <c r="PI35" s="99"/>
      <c r="PJ35" s="99"/>
      <c r="PK35" s="99"/>
      <c r="PL35" s="99"/>
      <c r="PM35" s="99"/>
      <c r="PN35" s="99"/>
      <c r="PO35" s="99"/>
      <c r="PP35" s="99"/>
      <c r="PQ35" s="99"/>
      <c r="PR35" s="99"/>
      <c r="PS35" s="99"/>
      <c r="PT35" s="99"/>
      <c r="PU35" s="99"/>
      <c r="PV35" s="99"/>
      <c r="PW35" s="99"/>
      <c r="PX35" s="99"/>
      <c r="PY35" s="99"/>
      <c r="PZ35" s="99"/>
      <c r="QA35" s="99"/>
      <c r="QB35" s="99"/>
      <c r="QC35" s="99"/>
      <c r="QD35" s="99"/>
      <c r="QE35" s="99"/>
      <c r="QF35" s="99"/>
      <c r="QG35" s="99"/>
      <c r="QH35" s="99"/>
      <c r="QI35" s="99"/>
      <c r="QJ35" s="99"/>
      <c r="QK35" s="99"/>
      <c r="QL35" s="99"/>
      <c r="QM35" s="99"/>
      <c r="QN35" s="99"/>
      <c r="QO35" s="99"/>
      <c r="QP35" s="99"/>
      <c r="QQ35" s="99"/>
      <c r="QR35" s="99"/>
      <c r="QS35" s="99"/>
      <c r="QT35" s="99"/>
      <c r="QU35" s="99"/>
      <c r="QV35" s="99"/>
      <c r="QW35" s="99"/>
      <c r="QX35" s="99"/>
      <c r="QY35" s="99"/>
      <c r="QZ35" s="99"/>
      <c r="RA35" s="99"/>
      <c r="RB35" s="99"/>
      <c r="RC35" s="99"/>
      <c r="RD35" s="99"/>
      <c r="RE35" s="99"/>
      <c r="RF35" s="99"/>
      <c r="RG35" s="99"/>
      <c r="RH35" s="99"/>
      <c r="RI35" s="99"/>
      <c r="RJ35" s="99"/>
      <c r="RK35" s="99"/>
      <c r="RL35" s="99"/>
      <c r="RM35" s="99"/>
      <c r="RN35" s="99"/>
      <c r="RO35" s="99"/>
      <c r="RP35" s="99"/>
      <c r="RQ35" s="99"/>
      <c r="RR35" s="99"/>
      <c r="RS35" s="99"/>
      <c r="RT35" s="99"/>
      <c r="RU35" s="99"/>
      <c r="RV35" s="99"/>
      <c r="RW35" s="99"/>
      <c r="RX35" s="99"/>
      <c r="RY35" s="99"/>
      <c r="RZ35" s="99"/>
      <c r="SA35" s="99"/>
      <c r="SB35" s="99"/>
      <c r="SC35" s="99"/>
      <c r="SD35" s="99"/>
      <c r="SE35" s="99"/>
      <c r="SF35" s="99"/>
      <c r="SG35" s="99"/>
      <c r="SH35" s="99"/>
      <c r="SI35" s="99"/>
      <c r="SJ35" s="99"/>
      <c r="SK35" s="99"/>
      <c r="SL35" s="99"/>
      <c r="SM35" s="99"/>
      <c r="SN35" s="99"/>
      <c r="SO35" s="99"/>
      <c r="SP35" s="99"/>
      <c r="SQ35" s="99"/>
      <c r="SR35" s="99"/>
      <c r="SS35" s="99"/>
      <c r="ST35" s="99"/>
      <c r="SU35" s="99"/>
      <c r="SV35" s="99"/>
      <c r="SW35" s="99"/>
      <c r="SX35" s="99"/>
      <c r="SY35" s="99"/>
      <c r="SZ35" s="99"/>
      <c r="TA35" s="99"/>
      <c r="TB35" s="99"/>
      <c r="TC35" s="99"/>
      <c r="TD35" s="99"/>
      <c r="TE35" s="99"/>
      <c r="TF35" s="99"/>
      <c r="TG35" s="99"/>
      <c r="TH35" s="99"/>
      <c r="TI35" s="99"/>
      <c r="TJ35" s="99"/>
      <c r="TK35" s="99"/>
      <c r="TL35" s="99"/>
      <c r="TM35" s="99"/>
      <c r="TN35" s="99"/>
      <c r="TO35" s="99"/>
      <c r="TP35" s="99"/>
      <c r="TQ35" s="99"/>
      <c r="TR35" s="99"/>
      <c r="TS35" s="99"/>
      <c r="TT35" s="99"/>
      <c r="TU35" s="99"/>
      <c r="TV35" s="99"/>
      <c r="TW35" s="99"/>
      <c r="TX35" s="99"/>
      <c r="TY35" s="99"/>
      <c r="TZ35" s="99"/>
      <c r="UA35" s="99"/>
      <c r="UB35" s="99"/>
      <c r="UC35" s="99"/>
      <c r="UD35" s="99"/>
      <c r="UE35" s="99"/>
      <c r="UF35" s="99"/>
      <c r="UG35" s="99"/>
      <c r="UH35" s="99"/>
      <c r="UI35" s="99"/>
      <c r="UJ35" s="99"/>
      <c r="UK35" s="99"/>
      <c r="UL35" s="99"/>
      <c r="UM35" s="99"/>
      <c r="UN35" s="99"/>
      <c r="UO35" s="99"/>
      <c r="UP35" s="99"/>
      <c r="UQ35" s="99"/>
      <c r="UR35" s="99"/>
      <c r="US35" s="99"/>
      <c r="UT35" s="99"/>
      <c r="UU35" s="99"/>
      <c r="UV35" s="99"/>
      <c r="UW35" s="99"/>
      <c r="UX35" s="99"/>
      <c r="UY35" s="99"/>
      <c r="UZ35" s="99"/>
      <c r="VA35" s="99"/>
      <c r="VB35" s="99"/>
      <c r="VC35" s="99"/>
      <c r="VD35" s="99"/>
      <c r="VE35" s="99"/>
      <c r="VF35" s="99"/>
      <c r="VG35" s="99"/>
      <c r="VH35" s="99"/>
      <c r="VI35" s="99"/>
      <c r="VJ35" s="99"/>
      <c r="VK35" s="99"/>
      <c r="VL35" s="99"/>
      <c r="VM35" s="99"/>
      <c r="VN35" s="99"/>
      <c r="VO35" s="99"/>
      <c r="VP35" s="99"/>
      <c r="VQ35" s="99"/>
      <c r="VR35" s="99"/>
      <c r="VS35" s="99"/>
      <c r="VT35" s="99"/>
      <c r="VU35" s="99"/>
      <c r="VV35" s="99"/>
      <c r="VW35" s="99"/>
      <c r="VX35" s="99"/>
      <c r="VY35" s="99"/>
      <c r="VZ35" s="99"/>
      <c r="WA35" s="99"/>
      <c r="WB35" s="99"/>
      <c r="WC35" s="99"/>
      <c r="WD35" s="99"/>
      <c r="WE35" s="99"/>
      <c r="WF35" s="99"/>
      <c r="WG35" s="99"/>
      <c r="WH35" s="99"/>
      <c r="WI35" s="99"/>
      <c r="WJ35" s="99"/>
      <c r="WK35" s="99"/>
      <c r="WL35" s="99"/>
      <c r="WM35" s="99"/>
      <c r="WN35" s="99"/>
      <c r="WO35" s="99"/>
      <c r="WP35" s="99"/>
      <c r="WQ35" s="99"/>
      <c r="WR35" s="99"/>
      <c r="WS35" s="99"/>
      <c r="WT35" s="99"/>
      <c r="WU35" s="99"/>
      <c r="WV35" s="99"/>
      <c r="WW35" s="99"/>
      <c r="WX35" s="99"/>
      <c r="WY35" s="99"/>
      <c r="WZ35" s="99"/>
      <c r="XA35" s="99"/>
      <c r="XB35" s="99"/>
      <c r="XC35" s="99"/>
      <c r="XD35" s="99"/>
      <c r="XE35" s="99"/>
      <c r="XF35" s="99"/>
      <c r="XG35" s="99"/>
      <c r="XH35" s="99"/>
      <c r="XI35" s="99"/>
      <c r="XJ35" s="99"/>
      <c r="XK35" s="99"/>
      <c r="XL35" s="99"/>
      <c r="XM35" s="99"/>
      <c r="XN35" s="99"/>
      <c r="XO35" s="99"/>
      <c r="XP35" s="99"/>
      <c r="XQ35" s="99"/>
      <c r="XR35" s="99"/>
      <c r="XS35" s="99"/>
      <c r="XT35" s="99"/>
      <c r="XU35" s="99"/>
      <c r="XV35" s="99"/>
      <c r="XW35" s="99"/>
      <c r="XX35" s="99"/>
      <c r="XY35" s="99"/>
      <c r="XZ35" s="99"/>
      <c r="YA35" s="99"/>
      <c r="YB35" s="99"/>
      <c r="YC35" s="99"/>
      <c r="YD35" s="99"/>
      <c r="YE35" s="99"/>
      <c r="YF35" s="99"/>
      <c r="YG35" s="99"/>
      <c r="YH35" s="99"/>
      <c r="YI35" s="99"/>
      <c r="YJ35" s="99"/>
      <c r="YK35" s="99"/>
      <c r="YL35" s="99"/>
      <c r="YM35" s="99"/>
      <c r="YN35" s="99"/>
      <c r="YO35" s="99"/>
      <c r="YP35" s="99"/>
      <c r="YQ35" s="99"/>
      <c r="YR35" s="99"/>
      <c r="YS35" s="99"/>
      <c r="YT35" s="99"/>
      <c r="YU35" s="99"/>
      <c r="YV35" s="99"/>
      <c r="YW35" s="99"/>
      <c r="YX35" s="99"/>
      <c r="YY35" s="99"/>
      <c r="YZ35" s="99"/>
      <c r="ZA35" s="99"/>
      <c r="ZB35" s="99"/>
      <c r="ZC35" s="99"/>
      <c r="ZD35" s="99"/>
      <c r="ZE35" s="99"/>
      <c r="ZF35" s="99"/>
      <c r="ZG35" s="99"/>
      <c r="ZH35" s="99"/>
      <c r="ZI35" s="99"/>
      <c r="ZJ35" s="99"/>
      <c r="ZK35" s="99"/>
      <c r="ZL35" s="99"/>
      <c r="ZM35" s="99"/>
      <c r="ZN35" s="99"/>
      <c r="ZO35" s="99"/>
      <c r="ZP35" s="99"/>
      <c r="ZQ35" s="99"/>
      <c r="ZR35" s="99"/>
      <c r="ZS35" s="99"/>
      <c r="ZT35" s="99"/>
      <c r="ZU35" s="99"/>
      <c r="ZV35" s="99"/>
      <c r="ZW35" s="99"/>
      <c r="ZX35" s="99"/>
      <c r="ZY35" s="99"/>
      <c r="ZZ35" s="99"/>
      <c r="AAA35" s="99"/>
      <c r="AAB35" s="99"/>
      <c r="AAC35" s="99"/>
      <c r="AAD35" s="99"/>
      <c r="AAE35" s="99"/>
      <c r="AAF35" s="99"/>
      <c r="AAG35" s="99"/>
      <c r="AAH35" s="99"/>
      <c r="AAI35" s="99"/>
      <c r="AAJ35" s="99"/>
      <c r="AAK35" s="99"/>
      <c r="AAL35" s="99"/>
      <c r="AAM35" s="99"/>
      <c r="AAN35" s="99"/>
      <c r="AAO35" s="99"/>
      <c r="AAP35" s="99"/>
      <c r="AAQ35" s="99"/>
      <c r="AAR35" s="99"/>
      <c r="AAS35" s="99"/>
      <c r="AAT35" s="99"/>
      <c r="AAU35" s="99"/>
      <c r="AAV35" s="99"/>
      <c r="AAW35" s="99"/>
      <c r="AAX35" s="99"/>
      <c r="AAY35" s="99"/>
      <c r="AAZ35" s="99"/>
      <c r="ABA35" s="99"/>
      <c r="ABB35" s="99"/>
      <c r="ABC35" s="99"/>
      <c r="ABD35" s="99"/>
      <c r="ABE35" s="99"/>
      <c r="ABF35" s="99"/>
      <c r="ABG35" s="99"/>
      <c r="ABH35" s="99"/>
      <c r="ABI35" s="99"/>
      <c r="ABJ35" s="99"/>
      <c r="ABK35" s="99"/>
      <c r="ABL35" s="99"/>
      <c r="ABM35" s="99"/>
      <c r="ABN35" s="99"/>
      <c r="ABO35" s="99"/>
      <c r="ABP35" s="99"/>
      <c r="ABQ35" s="99"/>
      <c r="ABR35" s="99"/>
      <c r="ABS35" s="99"/>
      <c r="ABT35" s="99"/>
      <c r="ABU35" s="99"/>
      <c r="ABV35" s="99"/>
      <c r="ABW35" s="99"/>
      <c r="ABX35" s="99"/>
      <c r="ABY35" s="99"/>
      <c r="ABZ35" s="99"/>
      <c r="ACA35" s="99"/>
      <c r="ACB35" s="99"/>
      <c r="ACC35" s="99"/>
      <c r="ACD35" s="99"/>
      <c r="ACE35" s="99"/>
      <c r="ACF35" s="99"/>
      <c r="ACG35" s="99"/>
      <c r="ACH35" s="99"/>
      <c r="ACI35" s="99"/>
      <c r="ACJ35" s="99"/>
      <c r="ACK35" s="99"/>
      <c r="ACL35" s="99"/>
      <c r="ACM35" s="99"/>
      <c r="ACN35" s="99"/>
      <c r="ACO35" s="99"/>
      <c r="ACP35" s="99"/>
      <c r="ACQ35" s="99"/>
      <c r="ACR35" s="99"/>
      <c r="ACS35" s="99"/>
      <c r="ACT35" s="99"/>
      <c r="ACU35" s="99"/>
      <c r="ACV35" s="99"/>
      <c r="ACW35" s="99"/>
      <c r="ACX35" s="99"/>
      <c r="ACY35" s="99"/>
      <c r="ACZ35" s="99"/>
      <c r="ADA35" s="99"/>
      <c r="ADB35" s="99"/>
      <c r="ADC35" s="99"/>
      <c r="ADD35" s="99"/>
      <c r="ADE35" s="99"/>
      <c r="ADF35" s="99"/>
      <c r="ADG35" s="99"/>
      <c r="ADH35" s="99"/>
      <c r="ADI35" s="99"/>
      <c r="ADJ35" s="99"/>
      <c r="ADK35" s="99"/>
      <c r="ADL35" s="99"/>
      <c r="ADM35" s="99"/>
      <c r="ADN35" s="99"/>
      <c r="ADO35" s="99"/>
      <c r="ADP35" s="99"/>
      <c r="ADQ35" s="99"/>
      <c r="ADR35" s="99"/>
      <c r="ADS35" s="99"/>
      <c r="ADT35" s="99"/>
      <c r="ADU35" s="99"/>
      <c r="ADV35" s="99"/>
      <c r="ADW35" s="99"/>
      <c r="ADX35" s="99"/>
      <c r="ADY35" s="99"/>
      <c r="ADZ35" s="99"/>
      <c r="AEA35" s="99"/>
      <c r="AEB35" s="99"/>
      <c r="AEC35" s="99"/>
      <c r="AED35" s="99"/>
      <c r="AEE35" s="99"/>
      <c r="AEF35" s="99"/>
      <c r="AEG35" s="99"/>
      <c r="AEH35" s="99"/>
      <c r="AEI35" s="99"/>
      <c r="AEJ35" s="99"/>
      <c r="AEK35" s="99"/>
      <c r="AEL35" s="99"/>
      <c r="AEM35" s="99"/>
      <c r="AEN35" s="99"/>
      <c r="AEO35" s="99"/>
      <c r="AEP35" s="99"/>
      <c r="AEQ35" s="99"/>
      <c r="AER35" s="99"/>
      <c r="AES35" s="99"/>
      <c r="AET35" s="99"/>
      <c r="AEU35" s="99"/>
      <c r="AEV35" s="99"/>
      <c r="AEW35" s="99"/>
      <c r="AEX35" s="99"/>
      <c r="AEY35" s="99"/>
      <c r="AEZ35" s="99"/>
      <c r="AFA35" s="99"/>
      <c r="AFB35" s="99"/>
      <c r="AFC35" s="99"/>
      <c r="AFD35" s="99"/>
      <c r="AFE35" s="99"/>
      <c r="AFF35" s="99"/>
      <c r="AFG35" s="99"/>
      <c r="AFH35" s="99"/>
      <c r="AFI35" s="99"/>
      <c r="AFJ35" s="99"/>
      <c r="AFK35" s="99"/>
      <c r="AFL35" s="99"/>
      <c r="AFM35" s="99"/>
      <c r="AFN35" s="99"/>
      <c r="AFO35" s="99"/>
      <c r="AFP35" s="99"/>
      <c r="AFQ35" s="99"/>
      <c r="AFR35" s="99"/>
      <c r="AFS35" s="99"/>
      <c r="AFT35" s="99"/>
      <c r="AFU35" s="99"/>
      <c r="AFV35" s="99"/>
      <c r="AFW35" s="99"/>
      <c r="AFX35" s="99"/>
      <c r="AFY35" s="99"/>
      <c r="AFZ35" s="99"/>
      <c r="AGA35" s="99"/>
      <c r="AGB35" s="99"/>
      <c r="AGC35" s="99"/>
      <c r="AGD35" s="99"/>
      <c r="AGE35" s="99"/>
      <c r="AGF35" s="99"/>
      <c r="AGG35" s="99"/>
      <c r="AGH35" s="99"/>
      <c r="AGI35" s="99"/>
      <c r="AGJ35" s="99"/>
      <c r="AGK35" s="99"/>
      <c r="AGL35" s="99"/>
      <c r="AGM35" s="99"/>
      <c r="AGN35" s="99"/>
      <c r="AGO35" s="99"/>
      <c r="AGP35" s="99"/>
      <c r="AGQ35" s="99"/>
      <c r="AGR35" s="99"/>
      <c r="AGS35" s="99"/>
      <c r="AGT35" s="99"/>
      <c r="AGU35" s="99"/>
      <c r="AGV35" s="99"/>
      <c r="AGW35" s="99"/>
      <c r="AGX35" s="99"/>
      <c r="AGY35" s="99"/>
      <c r="AGZ35" s="99"/>
      <c r="AHA35" s="99"/>
      <c r="AHB35" s="99"/>
      <c r="AHC35" s="99"/>
      <c r="AHD35" s="99"/>
      <c r="AHE35" s="99"/>
      <c r="AHF35" s="99"/>
      <c r="AHG35" s="99"/>
      <c r="AHH35" s="99"/>
      <c r="AHI35" s="99"/>
      <c r="AHJ35" s="99"/>
      <c r="AHK35" s="99"/>
      <c r="AHL35" s="99"/>
      <c r="AHM35" s="99"/>
      <c r="AHN35" s="99"/>
      <c r="AHO35" s="99"/>
      <c r="AHP35" s="99"/>
      <c r="AHQ35" s="99"/>
      <c r="AHR35" s="99"/>
      <c r="AHS35" s="99"/>
      <c r="AHT35" s="99"/>
      <c r="AHU35" s="99"/>
      <c r="AHV35" s="99"/>
      <c r="AHW35" s="99"/>
      <c r="AHX35" s="99"/>
      <c r="AHY35" s="99"/>
      <c r="AHZ35" s="99"/>
      <c r="AIA35" s="99"/>
      <c r="AIB35" s="99"/>
      <c r="AIC35" s="99"/>
      <c r="AID35" s="99"/>
      <c r="AIE35" s="99"/>
      <c r="AIF35" s="99"/>
      <c r="AIG35" s="99"/>
      <c r="AIH35" s="99"/>
      <c r="AII35" s="99"/>
      <c r="AIJ35" s="99"/>
      <c r="AIK35" s="99"/>
      <c r="AIL35" s="99"/>
      <c r="AIM35" s="99"/>
      <c r="AIN35" s="99"/>
      <c r="AIO35" s="99"/>
      <c r="AIP35" s="99"/>
      <c r="AIQ35" s="99"/>
      <c r="AIR35" s="99"/>
      <c r="AIS35" s="99"/>
      <c r="AIT35" s="99"/>
      <c r="AIU35" s="99"/>
      <c r="AIV35" s="99"/>
      <c r="AIW35" s="99"/>
      <c r="AIX35" s="99"/>
      <c r="AIY35" s="99"/>
      <c r="AIZ35" s="99"/>
      <c r="AJA35" s="99"/>
      <c r="AJB35" s="99"/>
      <c r="AJC35" s="99"/>
      <c r="AJD35" s="99"/>
      <c r="AJE35" s="99"/>
      <c r="AJF35" s="99"/>
      <c r="AJG35" s="99"/>
      <c r="AJH35" s="99"/>
      <c r="AJI35" s="99"/>
      <c r="AJJ35" s="99"/>
      <c r="AJK35" s="99"/>
      <c r="AJL35" s="99"/>
      <c r="AJM35" s="99"/>
      <c r="AJN35" s="99"/>
      <c r="AJO35" s="99"/>
      <c r="AJP35" s="99"/>
      <c r="AJQ35" s="99"/>
      <c r="AJR35" s="99"/>
      <c r="AJS35" s="99"/>
      <c r="AJT35" s="99"/>
      <c r="AJU35" s="99"/>
      <c r="AJV35" s="99"/>
      <c r="AJW35" s="99"/>
      <c r="AJX35" s="99"/>
      <c r="AJY35" s="99"/>
      <c r="AJZ35" s="99"/>
      <c r="AKA35" s="99"/>
      <c r="AKB35" s="99"/>
      <c r="AKC35" s="99"/>
      <c r="AKD35" s="99"/>
      <c r="AKE35" s="99"/>
      <c r="AKF35" s="99"/>
      <c r="AKG35" s="99"/>
      <c r="AKH35" s="99"/>
      <c r="AKI35" s="99"/>
      <c r="AKJ35" s="99"/>
      <c r="AKK35" s="99"/>
      <c r="AKL35" s="99"/>
      <c r="AKM35" s="99"/>
      <c r="AKN35" s="99"/>
      <c r="AKO35" s="99"/>
      <c r="AKP35" s="99"/>
      <c r="AKQ35" s="99"/>
      <c r="AKR35" s="99"/>
      <c r="AKS35" s="99"/>
      <c r="AKT35" s="99"/>
      <c r="AKU35" s="99"/>
      <c r="AKV35" s="99"/>
      <c r="AKW35" s="99"/>
      <c r="AKX35" s="99"/>
      <c r="AKY35" s="99"/>
      <c r="AKZ35" s="99"/>
      <c r="ALA35" s="99"/>
      <c r="ALB35" s="99"/>
      <c r="ALC35" s="99"/>
      <c r="ALD35" s="99"/>
      <c r="ALE35" s="99"/>
      <c r="ALF35" s="99"/>
      <c r="ALG35" s="99"/>
      <c r="ALH35" s="99"/>
      <c r="ALI35" s="99"/>
      <c r="ALJ35" s="99"/>
      <c r="ALK35" s="99"/>
      <c r="ALL35" s="99"/>
      <c r="ALM35" s="99"/>
      <c r="ALN35" s="99"/>
      <c r="ALO35" s="99"/>
      <c r="ALP35" s="99"/>
      <c r="ALQ35" s="99"/>
      <c r="ALR35" s="99"/>
      <c r="ALS35" s="99"/>
      <c r="ALT35" s="99"/>
      <c r="ALU35" s="99"/>
      <c r="ALV35" s="99"/>
      <c r="ALW35" s="99"/>
      <c r="ALX35" s="99"/>
      <c r="ALY35" s="99"/>
      <c r="ALZ35" s="99"/>
      <c r="AMA35" s="99"/>
      <c r="AMB35" s="99"/>
      <c r="AMC35" s="99"/>
      <c r="AMD35" s="99"/>
      <c r="AME35" s="99"/>
      <c r="AMF35" s="99"/>
      <c r="AMG35" s="99"/>
      <c r="AMH35" s="99"/>
      <c r="AMI35" s="99"/>
      <c r="AMJ35" s="99"/>
    </row>
    <row r="36" spans="1:1024" ht="15.75" customHeight="1">
      <c r="A36" s="98"/>
      <c r="B36" s="672"/>
      <c r="C36" s="672"/>
      <c r="D36" s="672"/>
      <c r="E36" s="672"/>
      <c r="F36" s="672"/>
      <c r="G36" s="125"/>
      <c r="H36" s="122" t="s">
        <v>38</v>
      </c>
      <c r="I36" s="121"/>
      <c r="J36" s="121"/>
      <c r="K36" s="121"/>
      <c r="L36" s="121"/>
      <c r="M36" s="121"/>
      <c r="N36" s="121"/>
      <c r="O36" s="121"/>
      <c r="P36" s="121"/>
      <c r="Q36" s="121"/>
      <c r="R36" s="121"/>
      <c r="S36" s="121"/>
      <c r="T36" s="121"/>
      <c r="U36" s="121"/>
      <c r="V36" s="121"/>
      <c r="W36" s="121"/>
      <c r="X36" s="121"/>
      <c r="Y36" s="121"/>
      <c r="Z36" s="125"/>
      <c r="AA36" s="127" t="s">
        <v>95</v>
      </c>
      <c r="AB36" s="127" t="s">
        <v>96</v>
      </c>
      <c r="AC36" s="127" t="s">
        <v>97</v>
      </c>
      <c r="AD36" s="146"/>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c r="IX36" s="99"/>
      <c r="IY36" s="99"/>
      <c r="IZ36" s="99"/>
      <c r="JA36" s="99"/>
      <c r="JB36" s="99"/>
      <c r="JC36" s="99"/>
      <c r="JD36" s="99"/>
      <c r="JE36" s="99"/>
      <c r="JF36" s="99"/>
      <c r="JG36" s="99"/>
      <c r="JH36" s="99"/>
      <c r="JI36" s="99"/>
      <c r="JJ36" s="99"/>
      <c r="JK36" s="99"/>
      <c r="JL36" s="99"/>
      <c r="JM36" s="99"/>
      <c r="JN36" s="99"/>
      <c r="JO36" s="99"/>
      <c r="JP36" s="99"/>
      <c r="JQ36" s="99"/>
      <c r="JR36" s="99"/>
      <c r="JS36" s="99"/>
      <c r="JT36" s="99"/>
      <c r="JU36" s="99"/>
      <c r="JV36" s="99"/>
      <c r="JW36" s="99"/>
      <c r="JX36" s="99"/>
      <c r="JY36" s="99"/>
      <c r="JZ36" s="99"/>
      <c r="KA36" s="99"/>
      <c r="KB36" s="99"/>
      <c r="KC36" s="99"/>
      <c r="KD36" s="99"/>
      <c r="KE36" s="99"/>
      <c r="KF36" s="99"/>
      <c r="KG36" s="99"/>
      <c r="KH36" s="99"/>
      <c r="KI36" s="99"/>
      <c r="KJ36" s="99"/>
      <c r="KK36" s="99"/>
      <c r="KL36" s="99"/>
      <c r="KM36" s="99"/>
      <c r="KN36" s="99"/>
      <c r="KO36" s="99"/>
      <c r="KP36" s="99"/>
      <c r="KQ36" s="99"/>
      <c r="KR36" s="99"/>
      <c r="KS36" s="99"/>
      <c r="KT36" s="99"/>
      <c r="KU36" s="99"/>
      <c r="KV36" s="99"/>
      <c r="KW36" s="99"/>
      <c r="KX36" s="99"/>
      <c r="KY36" s="99"/>
      <c r="KZ36" s="99"/>
      <c r="LA36" s="99"/>
      <c r="LB36" s="99"/>
      <c r="LC36" s="99"/>
      <c r="LD36" s="99"/>
      <c r="LE36" s="99"/>
      <c r="LF36" s="99"/>
      <c r="LG36" s="99"/>
      <c r="LH36" s="99"/>
      <c r="LI36" s="99"/>
      <c r="LJ36" s="99"/>
      <c r="LK36" s="99"/>
      <c r="LL36" s="99"/>
      <c r="LM36" s="99"/>
      <c r="LN36" s="99"/>
      <c r="LO36" s="99"/>
      <c r="LP36" s="99"/>
      <c r="LQ36" s="99"/>
      <c r="LR36" s="99"/>
      <c r="LS36" s="99"/>
      <c r="LT36" s="99"/>
      <c r="LU36" s="99"/>
      <c r="LV36" s="99"/>
      <c r="LW36" s="99"/>
      <c r="LX36" s="99"/>
      <c r="LY36" s="99"/>
      <c r="LZ36" s="99"/>
      <c r="MA36" s="99"/>
      <c r="MB36" s="99"/>
      <c r="MC36" s="99"/>
      <c r="MD36" s="99"/>
      <c r="ME36" s="99"/>
      <c r="MF36" s="99"/>
      <c r="MG36" s="99"/>
      <c r="MH36" s="99"/>
      <c r="MI36" s="99"/>
      <c r="MJ36" s="99"/>
      <c r="MK36" s="99"/>
      <c r="ML36" s="99"/>
      <c r="MM36" s="99"/>
      <c r="MN36" s="99"/>
      <c r="MO36" s="99"/>
      <c r="MP36" s="99"/>
      <c r="MQ36" s="99"/>
      <c r="MR36" s="99"/>
      <c r="MS36" s="99"/>
      <c r="MT36" s="99"/>
      <c r="MU36" s="99"/>
      <c r="MV36" s="99"/>
      <c r="MW36" s="99"/>
      <c r="MX36" s="99"/>
      <c r="MY36" s="99"/>
      <c r="MZ36" s="99"/>
      <c r="NA36" s="99"/>
      <c r="NB36" s="99"/>
      <c r="NC36" s="99"/>
      <c r="ND36" s="99"/>
      <c r="NE36" s="99"/>
      <c r="NF36" s="99"/>
      <c r="NG36" s="99"/>
      <c r="NH36" s="99"/>
      <c r="NI36" s="99"/>
      <c r="NJ36" s="99"/>
      <c r="NK36" s="99"/>
      <c r="NL36" s="99"/>
      <c r="NM36" s="99"/>
      <c r="NN36" s="99"/>
      <c r="NO36" s="99"/>
      <c r="NP36" s="99"/>
      <c r="NQ36" s="99"/>
      <c r="NR36" s="99"/>
      <c r="NS36" s="99"/>
      <c r="NT36" s="99"/>
      <c r="NU36" s="99"/>
      <c r="NV36" s="99"/>
      <c r="NW36" s="99"/>
      <c r="NX36" s="99"/>
      <c r="NY36" s="99"/>
      <c r="NZ36" s="99"/>
      <c r="OA36" s="99"/>
      <c r="OB36" s="99"/>
      <c r="OC36" s="99"/>
      <c r="OD36" s="99"/>
      <c r="OE36" s="99"/>
      <c r="OF36" s="99"/>
      <c r="OG36" s="99"/>
      <c r="OH36" s="99"/>
      <c r="OI36" s="99"/>
      <c r="OJ36" s="99"/>
      <c r="OK36" s="99"/>
      <c r="OL36" s="99"/>
      <c r="OM36" s="99"/>
      <c r="ON36" s="99"/>
      <c r="OO36" s="99"/>
      <c r="OP36" s="99"/>
      <c r="OQ36" s="99"/>
      <c r="OR36" s="99"/>
      <c r="OS36" s="99"/>
      <c r="OT36" s="99"/>
      <c r="OU36" s="99"/>
      <c r="OV36" s="99"/>
      <c r="OW36" s="99"/>
      <c r="OX36" s="99"/>
      <c r="OY36" s="99"/>
      <c r="OZ36" s="99"/>
      <c r="PA36" s="99"/>
      <c r="PB36" s="99"/>
      <c r="PC36" s="99"/>
      <c r="PD36" s="99"/>
      <c r="PE36" s="99"/>
      <c r="PF36" s="99"/>
      <c r="PG36" s="99"/>
      <c r="PH36" s="99"/>
      <c r="PI36" s="99"/>
      <c r="PJ36" s="99"/>
      <c r="PK36" s="99"/>
      <c r="PL36" s="99"/>
      <c r="PM36" s="99"/>
      <c r="PN36" s="99"/>
      <c r="PO36" s="99"/>
      <c r="PP36" s="99"/>
      <c r="PQ36" s="99"/>
      <c r="PR36" s="99"/>
      <c r="PS36" s="99"/>
      <c r="PT36" s="99"/>
      <c r="PU36" s="99"/>
      <c r="PV36" s="99"/>
      <c r="PW36" s="99"/>
      <c r="PX36" s="99"/>
      <c r="PY36" s="99"/>
      <c r="PZ36" s="99"/>
      <c r="QA36" s="99"/>
      <c r="QB36" s="99"/>
      <c r="QC36" s="99"/>
      <c r="QD36" s="99"/>
      <c r="QE36" s="99"/>
      <c r="QF36" s="99"/>
      <c r="QG36" s="99"/>
      <c r="QH36" s="99"/>
      <c r="QI36" s="99"/>
      <c r="QJ36" s="99"/>
      <c r="QK36" s="99"/>
      <c r="QL36" s="99"/>
      <c r="QM36" s="99"/>
      <c r="QN36" s="99"/>
      <c r="QO36" s="99"/>
      <c r="QP36" s="99"/>
      <c r="QQ36" s="99"/>
      <c r="QR36" s="99"/>
      <c r="QS36" s="99"/>
      <c r="QT36" s="99"/>
      <c r="QU36" s="99"/>
      <c r="QV36" s="99"/>
      <c r="QW36" s="99"/>
      <c r="QX36" s="99"/>
      <c r="QY36" s="99"/>
      <c r="QZ36" s="99"/>
      <c r="RA36" s="99"/>
      <c r="RB36" s="99"/>
      <c r="RC36" s="99"/>
      <c r="RD36" s="99"/>
      <c r="RE36" s="99"/>
      <c r="RF36" s="99"/>
      <c r="RG36" s="99"/>
      <c r="RH36" s="99"/>
      <c r="RI36" s="99"/>
      <c r="RJ36" s="99"/>
      <c r="RK36" s="99"/>
      <c r="RL36" s="99"/>
      <c r="RM36" s="99"/>
      <c r="RN36" s="99"/>
      <c r="RO36" s="99"/>
      <c r="RP36" s="99"/>
      <c r="RQ36" s="99"/>
      <c r="RR36" s="99"/>
      <c r="RS36" s="99"/>
      <c r="RT36" s="99"/>
      <c r="RU36" s="99"/>
      <c r="RV36" s="99"/>
      <c r="RW36" s="99"/>
      <c r="RX36" s="99"/>
      <c r="RY36" s="99"/>
      <c r="RZ36" s="99"/>
      <c r="SA36" s="99"/>
      <c r="SB36" s="99"/>
      <c r="SC36" s="99"/>
      <c r="SD36" s="99"/>
      <c r="SE36" s="99"/>
      <c r="SF36" s="99"/>
      <c r="SG36" s="99"/>
      <c r="SH36" s="99"/>
      <c r="SI36" s="99"/>
      <c r="SJ36" s="99"/>
      <c r="SK36" s="99"/>
      <c r="SL36" s="99"/>
      <c r="SM36" s="99"/>
      <c r="SN36" s="99"/>
      <c r="SO36" s="99"/>
      <c r="SP36" s="99"/>
      <c r="SQ36" s="99"/>
      <c r="SR36" s="99"/>
      <c r="SS36" s="99"/>
      <c r="ST36" s="99"/>
      <c r="SU36" s="99"/>
      <c r="SV36" s="99"/>
      <c r="SW36" s="99"/>
      <c r="SX36" s="99"/>
      <c r="SY36" s="99"/>
      <c r="SZ36" s="99"/>
      <c r="TA36" s="99"/>
      <c r="TB36" s="99"/>
      <c r="TC36" s="99"/>
      <c r="TD36" s="99"/>
      <c r="TE36" s="99"/>
      <c r="TF36" s="99"/>
      <c r="TG36" s="99"/>
      <c r="TH36" s="99"/>
      <c r="TI36" s="99"/>
      <c r="TJ36" s="99"/>
      <c r="TK36" s="99"/>
      <c r="TL36" s="99"/>
      <c r="TM36" s="99"/>
      <c r="TN36" s="99"/>
      <c r="TO36" s="99"/>
      <c r="TP36" s="99"/>
      <c r="TQ36" s="99"/>
      <c r="TR36" s="99"/>
      <c r="TS36" s="99"/>
      <c r="TT36" s="99"/>
      <c r="TU36" s="99"/>
      <c r="TV36" s="99"/>
      <c r="TW36" s="99"/>
      <c r="TX36" s="99"/>
      <c r="TY36" s="99"/>
      <c r="TZ36" s="99"/>
      <c r="UA36" s="99"/>
      <c r="UB36" s="99"/>
      <c r="UC36" s="99"/>
      <c r="UD36" s="99"/>
      <c r="UE36" s="99"/>
      <c r="UF36" s="99"/>
      <c r="UG36" s="99"/>
      <c r="UH36" s="99"/>
      <c r="UI36" s="99"/>
      <c r="UJ36" s="99"/>
      <c r="UK36" s="99"/>
      <c r="UL36" s="99"/>
      <c r="UM36" s="99"/>
      <c r="UN36" s="99"/>
      <c r="UO36" s="99"/>
      <c r="UP36" s="99"/>
      <c r="UQ36" s="99"/>
      <c r="UR36" s="99"/>
      <c r="US36" s="99"/>
      <c r="UT36" s="99"/>
      <c r="UU36" s="99"/>
      <c r="UV36" s="99"/>
      <c r="UW36" s="99"/>
      <c r="UX36" s="99"/>
      <c r="UY36" s="99"/>
      <c r="UZ36" s="99"/>
      <c r="VA36" s="99"/>
      <c r="VB36" s="99"/>
      <c r="VC36" s="99"/>
      <c r="VD36" s="99"/>
      <c r="VE36" s="99"/>
      <c r="VF36" s="99"/>
      <c r="VG36" s="99"/>
      <c r="VH36" s="99"/>
      <c r="VI36" s="99"/>
      <c r="VJ36" s="99"/>
      <c r="VK36" s="99"/>
      <c r="VL36" s="99"/>
      <c r="VM36" s="99"/>
      <c r="VN36" s="99"/>
      <c r="VO36" s="99"/>
      <c r="VP36" s="99"/>
      <c r="VQ36" s="99"/>
      <c r="VR36" s="99"/>
      <c r="VS36" s="99"/>
      <c r="VT36" s="99"/>
      <c r="VU36" s="99"/>
      <c r="VV36" s="99"/>
      <c r="VW36" s="99"/>
      <c r="VX36" s="99"/>
      <c r="VY36" s="99"/>
      <c r="VZ36" s="99"/>
      <c r="WA36" s="99"/>
      <c r="WB36" s="99"/>
      <c r="WC36" s="99"/>
      <c r="WD36" s="99"/>
      <c r="WE36" s="99"/>
      <c r="WF36" s="99"/>
      <c r="WG36" s="99"/>
      <c r="WH36" s="99"/>
      <c r="WI36" s="99"/>
      <c r="WJ36" s="99"/>
      <c r="WK36" s="99"/>
      <c r="WL36" s="99"/>
      <c r="WM36" s="99"/>
      <c r="WN36" s="99"/>
      <c r="WO36" s="99"/>
      <c r="WP36" s="99"/>
      <c r="WQ36" s="99"/>
      <c r="WR36" s="99"/>
      <c r="WS36" s="99"/>
      <c r="WT36" s="99"/>
      <c r="WU36" s="99"/>
      <c r="WV36" s="99"/>
      <c r="WW36" s="99"/>
      <c r="WX36" s="99"/>
      <c r="WY36" s="99"/>
      <c r="WZ36" s="99"/>
      <c r="XA36" s="99"/>
      <c r="XB36" s="99"/>
      <c r="XC36" s="99"/>
      <c r="XD36" s="99"/>
      <c r="XE36" s="99"/>
      <c r="XF36" s="99"/>
      <c r="XG36" s="99"/>
      <c r="XH36" s="99"/>
      <c r="XI36" s="99"/>
      <c r="XJ36" s="99"/>
      <c r="XK36" s="99"/>
      <c r="XL36" s="99"/>
      <c r="XM36" s="99"/>
      <c r="XN36" s="99"/>
      <c r="XO36" s="99"/>
      <c r="XP36" s="99"/>
      <c r="XQ36" s="99"/>
      <c r="XR36" s="99"/>
      <c r="XS36" s="99"/>
      <c r="XT36" s="99"/>
      <c r="XU36" s="99"/>
      <c r="XV36" s="99"/>
      <c r="XW36" s="99"/>
      <c r="XX36" s="99"/>
      <c r="XY36" s="99"/>
      <c r="XZ36" s="99"/>
      <c r="YA36" s="99"/>
      <c r="YB36" s="99"/>
      <c r="YC36" s="99"/>
      <c r="YD36" s="99"/>
      <c r="YE36" s="99"/>
      <c r="YF36" s="99"/>
      <c r="YG36" s="99"/>
      <c r="YH36" s="99"/>
      <c r="YI36" s="99"/>
      <c r="YJ36" s="99"/>
      <c r="YK36" s="99"/>
      <c r="YL36" s="99"/>
      <c r="YM36" s="99"/>
      <c r="YN36" s="99"/>
      <c r="YO36" s="99"/>
      <c r="YP36" s="99"/>
      <c r="YQ36" s="99"/>
      <c r="YR36" s="99"/>
      <c r="YS36" s="99"/>
      <c r="YT36" s="99"/>
      <c r="YU36" s="99"/>
      <c r="YV36" s="99"/>
      <c r="YW36" s="99"/>
      <c r="YX36" s="99"/>
      <c r="YY36" s="99"/>
      <c r="YZ36" s="99"/>
      <c r="ZA36" s="99"/>
      <c r="ZB36" s="99"/>
      <c r="ZC36" s="99"/>
      <c r="ZD36" s="99"/>
      <c r="ZE36" s="99"/>
      <c r="ZF36" s="99"/>
      <c r="ZG36" s="99"/>
      <c r="ZH36" s="99"/>
      <c r="ZI36" s="99"/>
      <c r="ZJ36" s="99"/>
      <c r="ZK36" s="99"/>
      <c r="ZL36" s="99"/>
      <c r="ZM36" s="99"/>
      <c r="ZN36" s="99"/>
      <c r="ZO36" s="99"/>
      <c r="ZP36" s="99"/>
      <c r="ZQ36" s="99"/>
      <c r="ZR36" s="99"/>
      <c r="ZS36" s="99"/>
      <c r="ZT36" s="99"/>
      <c r="ZU36" s="99"/>
      <c r="ZV36" s="99"/>
      <c r="ZW36" s="99"/>
      <c r="ZX36" s="99"/>
      <c r="ZY36" s="99"/>
      <c r="ZZ36" s="99"/>
      <c r="AAA36" s="99"/>
      <c r="AAB36" s="99"/>
      <c r="AAC36" s="99"/>
      <c r="AAD36" s="99"/>
      <c r="AAE36" s="99"/>
      <c r="AAF36" s="99"/>
      <c r="AAG36" s="99"/>
      <c r="AAH36" s="99"/>
      <c r="AAI36" s="99"/>
      <c r="AAJ36" s="99"/>
      <c r="AAK36" s="99"/>
      <c r="AAL36" s="99"/>
      <c r="AAM36" s="99"/>
      <c r="AAN36" s="99"/>
      <c r="AAO36" s="99"/>
      <c r="AAP36" s="99"/>
      <c r="AAQ36" s="99"/>
      <c r="AAR36" s="99"/>
      <c r="AAS36" s="99"/>
      <c r="AAT36" s="99"/>
      <c r="AAU36" s="99"/>
      <c r="AAV36" s="99"/>
      <c r="AAW36" s="99"/>
      <c r="AAX36" s="99"/>
      <c r="AAY36" s="99"/>
      <c r="AAZ36" s="99"/>
      <c r="ABA36" s="99"/>
      <c r="ABB36" s="99"/>
      <c r="ABC36" s="99"/>
      <c r="ABD36" s="99"/>
      <c r="ABE36" s="99"/>
      <c r="ABF36" s="99"/>
      <c r="ABG36" s="99"/>
      <c r="ABH36" s="99"/>
      <c r="ABI36" s="99"/>
      <c r="ABJ36" s="99"/>
      <c r="ABK36" s="99"/>
      <c r="ABL36" s="99"/>
      <c r="ABM36" s="99"/>
      <c r="ABN36" s="99"/>
      <c r="ABO36" s="99"/>
      <c r="ABP36" s="99"/>
      <c r="ABQ36" s="99"/>
      <c r="ABR36" s="99"/>
      <c r="ABS36" s="99"/>
      <c r="ABT36" s="99"/>
      <c r="ABU36" s="99"/>
      <c r="ABV36" s="99"/>
      <c r="ABW36" s="99"/>
      <c r="ABX36" s="99"/>
      <c r="ABY36" s="99"/>
      <c r="ABZ36" s="99"/>
      <c r="ACA36" s="99"/>
      <c r="ACB36" s="99"/>
      <c r="ACC36" s="99"/>
      <c r="ACD36" s="99"/>
      <c r="ACE36" s="99"/>
      <c r="ACF36" s="99"/>
      <c r="ACG36" s="99"/>
      <c r="ACH36" s="99"/>
      <c r="ACI36" s="99"/>
      <c r="ACJ36" s="99"/>
      <c r="ACK36" s="99"/>
      <c r="ACL36" s="99"/>
      <c r="ACM36" s="99"/>
      <c r="ACN36" s="99"/>
      <c r="ACO36" s="99"/>
      <c r="ACP36" s="99"/>
      <c r="ACQ36" s="99"/>
      <c r="ACR36" s="99"/>
      <c r="ACS36" s="99"/>
      <c r="ACT36" s="99"/>
      <c r="ACU36" s="99"/>
      <c r="ACV36" s="99"/>
      <c r="ACW36" s="99"/>
      <c r="ACX36" s="99"/>
      <c r="ACY36" s="99"/>
      <c r="ACZ36" s="99"/>
      <c r="ADA36" s="99"/>
      <c r="ADB36" s="99"/>
      <c r="ADC36" s="99"/>
      <c r="ADD36" s="99"/>
      <c r="ADE36" s="99"/>
      <c r="ADF36" s="99"/>
      <c r="ADG36" s="99"/>
      <c r="ADH36" s="99"/>
      <c r="ADI36" s="99"/>
      <c r="ADJ36" s="99"/>
      <c r="ADK36" s="99"/>
      <c r="ADL36" s="99"/>
      <c r="ADM36" s="99"/>
      <c r="ADN36" s="99"/>
      <c r="ADO36" s="99"/>
      <c r="ADP36" s="99"/>
      <c r="ADQ36" s="99"/>
      <c r="ADR36" s="99"/>
      <c r="ADS36" s="99"/>
      <c r="ADT36" s="99"/>
      <c r="ADU36" s="99"/>
      <c r="ADV36" s="99"/>
      <c r="ADW36" s="99"/>
      <c r="ADX36" s="99"/>
      <c r="ADY36" s="99"/>
      <c r="ADZ36" s="99"/>
      <c r="AEA36" s="99"/>
      <c r="AEB36" s="99"/>
      <c r="AEC36" s="99"/>
      <c r="AED36" s="99"/>
      <c r="AEE36" s="99"/>
      <c r="AEF36" s="99"/>
      <c r="AEG36" s="99"/>
      <c r="AEH36" s="99"/>
      <c r="AEI36" s="99"/>
      <c r="AEJ36" s="99"/>
      <c r="AEK36" s="99"/>
      <c r="AEL36" s="99"/>
      <c r="AEM36" s="99"/>
      <c r="AEN36" s="99"/>
      <c r="AEO36" s="99"/>
      <c r="AEP36" s="99"/>
      <c r="AEQ36" s="99"/>
      <c r="AER36" s="99"/>
      <c r="AES36" s="99"/>
      <c r="AET36" s="99"/>
      <c r="AEU36" s="99"/>
      <c r="AEV36" s="99"/>
      <c r="AEW36" s="99"/>
      <c r="AEX36" s="99"/>
      <c r="AEY36" s="99"/>
      <c r="AEZ36" s="99"/>
      <c r="AFA36" s="99"/>
      <c r="AFB36" s="99"/>
      <c r="AFC36" s="99"/>
      <c r="AFD36" s="99"/>
      <c r="AFE36" s="99"/>
      <c r="AFF36" s="99"/>
      <c r="AFG36" s="99"/>
      <c r="AFH36" s="99"/>
      <c r="AFI36" s="99"/>
      <c r="AFJ36" s="99"/>
      <c r="AFK36" s="99"/>
      <c r="AFL36" s="99"/>
      <c r="AFM36" s="99"/>
      <c r="AFN36" s="99"/>
      <c r="AFO36" s="99"/>
      <c r="AFP36" s="99"/>
      <c r="AFQ36" s="99"/>
      <c r="AFR36" s="99"/>
      <c r="AFS36" s="99"/>
      <c r="AFT36" s="99"/>
      <c r="AFU36" s="99"/>
      <c r="AFV36" s="99"/>
      <c r="AFW36" s="99"/>
      <c r="AFX36" s="99"/>
      <c r="AFY36" s="99"/>
      <c r="AFZ36" s="99"/>
      <c r="AGA36" s="99"/>
      <c r="AGB36" s="99"/>
      <c r="AGC36" s="99"/>
      <c r="AGD36" s="99"/>
      <c r="AGE36" s="99"/>
      <c r="AGF36" s="99"/>
      <c r="AGG36" s="99"/>
      <c r="AGH36" s="99"/>
      <c r="AGI36" s="99"/>
      <c r="AGJ36" s="99"/>
      <c r="AGK36" s="99"/>
      <c r="AGL36" s="99"/>
      <c r="AGM36" s="99"/>
      <c r="AGN36" s="99"/>
      <c r="AGO36" s="99"/>
      <c r="AGP36" s="99"/>
      <c r="AGQ36" s="99"/>
      <c r="AGR36" s="99"/>
      <c r="AGS36" s="99"/>
      <c r="AGT36" s="99"/>
      <c r="AGU36" s="99"/>
      <c r="AGV36" s="99"/>
      <c r="AGW36" s="99"/>
      <c r="AGX36" s="99"/>
      <c r="AGY36" s="99"/>
      <c r="AGZ36" s="99"/>
      <c r="AHA36" s="99"/>
      <c r="AHB36" s="99"/>
      <c r="AHC36" s="99"/>
      <c r="AHD36" s="99"/>
      <c r="AHE36" s="99"/>
      <c r="AHF36" s="99"/>
      <c r="AHG36" s="99"/>
      <c r="AHH36" s="99"/>
      <c r="AHI36" s="99"/>
      <c r="AHJ36" s="99"/>
      <c r="AHK36" s="99"/>
      <c r="AHL36" s="99"/>
      <c r="AHM36" s="99"/>
      <c r="AHN36" s="99"/>
      <c r="AHO36" s="99"/>
      <c r="AHP36" s="99"/>
      <c r="AHQ36" s="99"/>
      <c r="AHR36" s="99"/>
      <c r="AHS36" s="99"/>
      <c r="AHT36" s="99"/>
      <c r="AHU36" s="99"/>
      <c r="AHV36" s="99"/>
      <c r="AHW36" s="99"/>
      <c r="AHX36" s="99"/>
      <c r="AHY36" s="99"/>
      <c r="AHZ36" s="99"/>
      <c r="AIA36" s="99"/>
      <c r="AIB36" s="99"/>
      <c r="AIC36" s="99"/>
      <c r="AID36" s="99"/>
      <c r="AIE36" s="99"/>
      <c r="AIF36" s="99"/>
      <c r="AIG36" s="99"/>
      <c r="AIH36" s="99"/>
      <c r="AII36" s="99"/>
      <c r="AIJ36" s="99"/>
      <c r="AIK36" s="99"/>
      <c r="AIL36" s="99"/>
      <c r="AIM36" s="99"/>
      <c r="AIN36" s="99"/>
      <c r="AIO36" s="99"/>
      <c r="AIP36" s="99"/>
      <c r="AIQ36" s="99"/>
      <c r="AIR36" s="99"/>
      <c r="AIS36" s="99"/>
      <c r="AIT36" s="99"/>
      <c r="AIU36" s="99"/>
      <c r="AIV36" s="99"/>
      <c r="AIW36" s="99"/>
      <c r="AIX36" s="99"/>
      <c r="AIY36" s="99"/>
      <c r="AIZ36" s="99"/>
      <c r="AJA36" s="99"/>
      <c r="AJB36" s="99"/>
      <c r="AJC36" s="99"/>
      <c r="AJD36" s="99"/>
      <c r="AJE36" s="99"/>
      <c r="AJF36" s="99"/>
      <c r="AJG36" s="99"/>
      <c r="AJH36" s="99"/>
      <c r="AJI36" s="99"/>
      <c r="AJJ36" s="99"/>
      <c r="AJK36" s="99"/>
      <c r="AJL36" s="99"/>
      <c r="AJM36" s="99"/>
      <c r="AJN36" s="99"/>
      <c r="AJO36" s="99"/>
      <c r="AJP36" s="99"/>
      <c r="AJQ36" s="99"/>
      <c r="AJR36" s="99"/>
      <c r="AJS36" s="99"/>
      <c r="AJT36" s="99"/>
      <c r="AJU36" s="99"/>
      <c r="AJV36" s="99"/>
      <c r="AJW36" s="99"/>
      <c r="AJX36" s="99"/>
      <c r="AJY36" s="99"/>
      <c r="AJZ36" s="99"/>
      <c r="AKA36" s="99"/>
      <c r="AKB36" s="99"/>
      <c r="AKC36" s="99"/>
      <c r="AKD36" s="99"/>
      <c r="AKE36" s="99"/>
      <c r="AKF36" s="99"/>
      <c r="AKG36" s="99"/>
      <c r="AKH36" s="99"/>
      <c r="AKI36" s="99"/>
      <c r="AKJ36" s="99"/>
      <c r="AKK36" s="99"/>
      <c r="AKL36" s="99"/>
      <c r="AKM36" s="99"/>
      <c r="AKN36" s="99"/>
      <c r="AKO36" s="99"/>
      <c r="AKP36" s="99"/>
      <c r="AKQ36" s="99"/>
      <c r="AKR36" s="99"/>
      <c r="AKS36" s="99"/>
      <c r="AKT36" s="99"/>
      <c r="AKU36" s="99"/>
      <c r="AKV36" s="99"/>
      <c r="AKW36" s="99"/>
      <c r="AKX36" s="99"/>
      <c r="AKY36" s="99"/>
      <c r="AKZ36" s="99"/>
      <c r="ALA36" s="99"/>
      <c r="ALB36" s="99"/>
      <c r="ALC36" s="99"/>
      <c r="ALD36" s="99"/>
      <c r="ALE36" s="99"/>
      <c r="ALF36" s="99"/>
      <c r="ALG36" s="99"/>
      <c r="ALH36" s="99"/>
      <c r="ALI36" s="99"/>
      <c r="ALJ36" s="99"/>
      <c r="ALK36" s="99"/>
      <c r="ALL36" s="99"/>
      <c r="ALM36" s="99"/>
      <c r="ALN36" s="99"/>
      <c r="ALO36" s="99"/>
      <c r="ALP36" s="99"/>
      <c r="ALQ36" s="99"/>
      <c r="ALR36" s="99"/>
      <c r="ALS36" s="99"/>
      <c r="ALT36" s="99"/>
      <c r="ALU36" s="99"/>
      <c r="ALV36" s="99"/>
      <c r="ALW36" s="99"/>
      <c r="ALX36" s="99"/>
      <c r="ALY36" s="99"/>
      <c r="ALZ36" s="99"/>
      <c r="AMA36" s="99"/>
      <c r="AMB36" s="99"/>
      <c r="AMC36" s="99"/>
      <c r="AMD36" s="99"/>
      <c r="AME36" s="99"/>
      <c r="AMF36" s="99"/>
      <c r="AMG36" s="99"/>
      <c r="AMH36" s="99"/>
      <c r="AMI36" s="99"/>
      <c r="AMJ36" s="99"/>
    </row>
    <row r="37" spans="1:1024" ht="18.75" customHeight="1">
      <c r="A37" s="98"/>
      <c r="B37" s="672"/>
      <c r="C37" s="672"/>
      <c r="D37" s="672"/>
      <c r="E37" s="672"/>
      <c r="F37" s="672"/>
      <c r="G37" s="125"/>
      <c r="H37" s="121"/>
      <c r="I37" s="129" t="s">
        <v>26</v>
      </c>
      <c r="J37" s="673" t="s">
        <v>27</v>
      </c>
      <c r="K37" s="673"/>
      <c r="L37" s="673"/>
      <c r="M37" s="673"/>
      <c r="N37" s="673"/>
      <c r="O37" s="673"/>
      <c r="P37" s="673"/>
      <c r="Q37" s="673"/>
      <c r="R37" s="673"/>
      <c r="S37" s="673"/>
      <c r="T37" s="673"/>
      <c r="U37" s="134"/>
      <c r="V37" s="674"/>
      <c r="W37" s="674"/>
      <c r="X37" s="131" t="s">
        <v>28</v>
      </c>
      <c r="Y37" s="121"/>
      <c r="Z37" s="125"/>
      <c r="AA37" s="127"/>
      <c r="AB37" s="127"/>
      <c r="AC37" s="127"/>
      <c r="AD37" s="128"/>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row>
    <row r="38" spans="1:1024" ht="18.75" customHeight="1">
      <c r="A38" s="98"/>
      <c r="B38" s="672"/>
      <c r="C38" s="672"/>
      <c r="D38" s="672"/>
      <c r="E38" s="672"/>
      <c r="F38" s="672"/>
      <c r="G38" s="125"/>
      <c r="H38" s="121"/>
      <c r="I38" s="147" t="s">
        <v>29</v>
      </c>
      <c r="J38" s="148" t="s">
        <v>30</v>
      </c>
      <c r="K38" s="140"/>
      <c r="L38" s="140"/>
      <c r="M38" s="140"/>
      <c r="N38" s="140"/>
      <c r="O38" s="140"/>
      <c r="P38" s="140"/>
      <c r="Q38" s="140"/>
      <c r="R38" s="140"/>
      <c r="S38" s="140"/>
      <c r="T38" s="140"/>
      <c r="U38" s="149"/>
      <c r="V38" s="674"/>
      <c r="W38" s="674"/>
      <c r="X38" s="135" t="s">
        <v>28</v>
      </c>
      <c r="Y38" s="136"/>
      <c r="Z38" s="132"/>
      <c r="AA38" s="106" t="s">
        <v>88</v>
      </c>
      <c r="AB38" s="137" t="s">
        <v>96</v>
      </c>
      <c r="AC38" s="106" t="s">
        <v>88</v>
      </c>
      <c r="AD38" s="128"/>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row>
    <row r="39" spans="1:1024" ht="6" customHeight="1">
      <c r="A39" s="98"/>
      <c r="B39" s="672"/>
      <c r="C39" s="672"/>
      <c r="D39" s="672"/>
      <c r="E39" s="672"/>
      <c r="F39" s="672"/>
      <c r="G39" s="139"/>
      <c r="H39" s="140"/>
      <c r="I39" s="140"/>
      <c r="J39" s="140"/>
      <c r="K39" s="140"/>
      <c r="L39" s="140"/>
      <c r="M39" s="140"/>
      <c r="N39" s="140"/>
      <c r="O39" s="140"/>
      <c r="P39" s="140"/>
      <c r="Q39" s="140"/>
      <c r="R39" s="140"/>
      <c r="S39" s="140"/>
      <c r="T39" s="141"/>
      <c r="U39" s="141"/>
      <c r="V39" s="140"/>
      <c r="W39" s="140"/>
      <c r="X39" s="140"/>
      <c r="Y39" s="140"/>
      <c r="Z39" s="139"/>
      <c r="AA39" s="140"/>
      <c r="AB39" s="140"/>
      <c r="AC39" s="142"/>
      <c r="AD39" s="143"/>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row>
    <row r="40" spans="1:1024" ht="4.5" customHeight="1">
      <c r="A40" s="98"/>
      <c r="B40" s="672" t="s">
        <v>39</v>
      </c>
      <c r="C40" s="672"/>
      <c r="D40" s="672"/>
      <c r="E40" s="672"/>
      <c r="F40" s="672"/>
      <c r="G40" s="123"/>
      <c r="H40" s="124"/>
      <c r="I40" s="124"/>
      <c r="J40" s="124"/>
      <c r="K40" s="124"/>
      <c r="L40" s="124"/>
      <c r="M40" s="124"/>
      <c r="N40" s="124"/>
      <c r="O40" s="124"/>
      <c r="P40" s="124"/>
      <c r="Q40" s="124"/>
      <c r="R40" s="124"/>
      <c r="S40" s="124"/>
      <c r="T40" s="124"/>
      <c r="U40" s="124"/>
      <c r="V40" s="124"/>
      <c r="W40" s="124"/>
      <c r="X40" s="124"/>
      <c r="Y40" s="124"/>
      <c r="Z40" s="123"/>
      <c r="AA40" s="124"/>
      <c r="AB40" s="124"/>
      <c r="AC40" s="110"/>
      <c r="AD40" s="145"/>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row>
    <row r="41" spans="1:1024" ht="15.75" customHeight="1">
      <c r="A41" s="98"/>
      <c r="B41" s="672"/>
      <c r="C41" s="672"/>
      <c r="D41" s="672"/>
      <c r="E41" s="672"/>
      <c r="F41" s="672"/>
      <c r="G41" s="125"/>
      <c r="H41" s="122" t="s">
        <v>40</v>
      </c>
      <c r="I41" s="121"/>
      <c r="J41" s="121"/>
      <c r="K41" s="121"/>
      <c r="L41" s="121"/>
      <c r="M41" s="121"/>
      <c r="N41" s="121"/>
      <c r="O41" s="121"/>
      <c r="P41" s="121"/>
      <c r="Q41" s="121"/>
      <c r="R41" s="121"/>
      <c r="S41" s="121"/>
      <c r="T41" s="121"/>
      <c r="U41" s="121"/>
      <c r="V41" s="121"/>
      <c r="W41" s="121"/>
      <c r="X41" s="121"/>
      <c r="Y41" s="121"/>
      <c r="Z41" s="125"/>
      <c r="AA41" s="127" t="s">
        <v>95</v>
      </c>
      <c r="AB41" s="127" t="s">
        <v>96</v>
      </c>
      <c r="AC41" s="127" t="s">
        <v>97</v>
      </c>
      <c r="AD41" s="146"/>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row>
    <row r="42" spans="1:1024" ht="30" customHeight="1">
      <c r="A42" s="98"/>
      <c r="B42" s="672"/>
      <c r="C42" s="672"/>
      <c r="D42" s="672"/>
      <c r="E42" s="672"/>
      <c r="F42" s="672"/>
      <c r="G42" s="125"/>
      <c r="H42" s="121"/>
      <c r="I42" s="129" t="s">
        <v>26</v>
      </c>
      <c r="J42" s="676" t="s">
        <v>41</v>
      </c>
      <c r="K42" s="676"/>
      <c r="L42" s="676"/>
      <c r="M42" s="676"/>
      <c r="N42" s="676"/>
      <c r="O42" s="676"/>
      <c r="P42" s="676"/>
      <c r="Q42" s="676"/>
      <c r="R42" s="676"/>
      <c r="S42" s="676"/>
      <c r="T42" s="676"/>
      <c r="U42" s="676"/>
      <c r="V42" s="674"/>
      <c r="W42" s="674"/>
      <c r="X42" s="131" t="s">
        <v>28</v>
      </c>
      <c r="Y42" s="121"/>
      <c r="Z42" s="125"/>
      <c r="AA42" s="121"/>
      <c r="AB42" s="121"/>
      <c r="AC42" s="114"/>
      <c r="AD42" s="128"/>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row>
    <row r="43" spans="1:1024" ht="33" customHeight="1">
      <c r="A43" s="98"/>
      <c r="B43" s="672"/>
      <c r="C43" s="672"/>
      <c r="D43" s="672"/>
      <c r="E43" s="672"/>
      <c r="F43" s="672"/>
      <c r="G43" s="125"/>
      <c r="H43" s="121"/>
      <c r="I43" s="129" t="s">
        <v>29</v>
      </c>
      <c r="J43" s="676" t="s">
        <v>42</v>
      </c>
      <c r="K43" s="676"/>
      <c r="L43" s="676"/>
      <c r="M43" s="676"/>
      <c r="N43" s="676"/>
      <c r="O43" s="676"/>
      <c r="P43" s="676"/>
      <c r="Q43" s="676"/>
      <c r="R43" s="676"/>
      <c r="S43" s="676"/>
      <c r="T43" s="676"/>
      <c r="U43" s="676"/>
      <c r="V43" s="674"/>
      <c r="W43" s="674"/>
      <c r="X43" s="135" t="s">
        <v>28</v>
      </c>
      <c r="Y43" s="136"/>
      <c r="Z43" s="132"/>
      <c r="AA43" s="106" t="s">
        <v>88</v>
      </c>
      <c r="AB43" s="137" t="s">
        <v>96</v>
      </c>
      <c r="AC43" s="106" t="s">
        <v>88</v>
      </c>
      <c r="AD43" s="128"/>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row>
    <row r="44" spans="1:1024" ht="6" customHeight="1">
      <c r="A44" s="98"/>
      <c r="B44" s="672"/>
      <c r="C44" s="672"/>
      <c r="D44" s="672"/>
      <c r="E44" s="672"/>
      <c r="F44" s="672"/>
      <c r="G44" s="139"/>
      <c r="H44" s="140"/>
      <c r="I44" s="140"/>
      <c r="J44" s="140"/>
      <c r="K44" s="140"/>
      <c r="L44" s="140"/>
      <c r="M44" s="140"/>
      <c r="N44" s="140"/>
      <c r="O44" s="140"/>
      <c r="P44" s="140"/>
      <c r="Q44" s="140"/>
      <c r="R44" s="140"/>
      <c r="S44" s="140"/>
      <c r="T44" s="141"/>
      <c r="U44" s="141"/>
      <c r="V44" s="140"/>
      <c r="W44" s="140"/>
      <c r="X44" s="140"/>
      <c r="Y44" s="140"/>
      <c r="Z44" s="139"/>
      <c r="AA44" s="140"/>
      <c r="AB44" s="140"/>
      <c r="AC44" s="142"/>
      <c r="AD44" s="143"/>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c r="IW44" s="99"/>
      <c r="IX44" s="99"/>
      <c r="IY44" s="99"/>
      <c r="IZ44" s="99"/>
      <c r="JA44" s="99"/>
      <c r="JB44" s="99"/>
      <c r="JC44" s="99"/>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c r="KJ44" s="99"/>
      <c r="KK44" s="99"/>
      <c r="KL44" s="99"/>
      <c r="KM44" s="99"/>
      <c r="KN44" s="99"/>
      <c r="KO44" s="99"/>
      <c r="KP44" s="99"/>
      <c r="KQ44" s="99"/>
      <c r="KR44" s="99"/>
      <c r="KS44" s="99"/>
      <c r="KT44" s="99"/>
      <c r="KU44" s="99"/>
      <c r="KV44" s="99"/>
      <c r="KW44" s="99"/>
      <c r="KX44" s="99"/>
      <c r="KY44" s="99"/>
      <c r="KZ44" s="99"/>
      <c r="LA44" s="99"/>
      <c r="LB44" s="99"/>
      <c r="LC44" s="99"/>
      <c r="LD44" s="99"/>
      <c r="LE44" s="99"/>
      <c r="LF44" s="99"/>
      <c r="LG44" s="99"/>
      <c r="LH44" s="99"/>
      <c r="LI44" s="99"/>
      <c r="LJ44" s="99"/>
      <c r="LK44" s="99"/>
      <c r="LL44" s="99"/>
      <c r="LM44" s="99"/>
      <c r="LN44" s="99"/>
      <c r="LO44" s="99"/>
      <c r="LP44" s="99"/>
      <c r="LQ44" s="99"/>
      <c r="LR44" s="99"/>
      <c r="LS44" s="99"/>
      <c r="LT44" s="99"/>
      <c r="LU44" s="99"/>
      <c r="LV44" s="99"/>
      <c r="LW44" s="99"/>
      <c r="LX44" s="99"/>
      <c r="LY44" s="99"/>
      <c r="LZ44" s="99"/>
      <c r="MA44" s="99"/>
      <c r="MB44" s="99"/>
      <c r="MC44" s="99"/>
      <c r="MD44" s="99"/>
      <c r="ME44" s="99"/>
      <c r="MF44" s="99"/>
      <c r="MG44" s="99"/>
      <c r="MH44" s="99"/>
      <c r="MI44" s="99"/>
      <c r="MJ44" s="99"/>
      <c r="MK44" s="99"/>
      <c r="ML44" s="99"/>
      <c r="MM44" s="99"/>
      <c r="MN44" s="99"/>
      <c r="MO44" s="99"/>
      <c r="MP44" s="99"/>
      <c r="MQ44" s="99"/>
      <c r="MR44" s="99"/>
      <c r="MS44" s="99"/>
      <c r="MT44" s="99"/>
      <c r="MU44" s="99"/>
      <c r="MV44" s="99"/>
      <c r="MW44" s="99"/>
      <c r="MX44" s="99"/>
      <c r="MY44" s="99"/>
      <c r="MZ44" s="99"/>
      <c r="NA44" s="99"/>
      <c r="NB44" s="99"/>
      <c r="NC44" s="99"/>
      <c r="ND44" s="99"/>
      <c r="NE44" s="99"/>
      <c r="NF44" s="99"/>
      <c r="NG44" s="99"/>
      <c r="NH44" s="99"/>
      <c r="NI44" s="99"/>
      <c r="NJ44" s="99"/>
      <c r="NK44" s="99"/>
      <c r="NL44" s="99"/>
      <c r="NM44" s="99"/>
      <c r="NN44" s="99"/>
      <c r="NO44" s="99"/>
      <c r="NP44" s="99"/>
      <c r="NQ44" s="99"/>
      <c r="NR44" s="99"/>
      <c r="NS44" s="99"/>
      <c r="NT44" s="99"/>
      <c r="NU44" s="99"/>
      <c r="NV44" s="99"/>
      <c r="NW44" s="99"/>
      <c r="NX44" s="99"/>
      <c r="NY44" s="99"/>
      <c r="NZ44" s="99"/>
      <c r="OA44" s="99"/>
      <c r="OB44" s="99"/>
      <c r="OC44" s="99"/>
      <c r="OD44" s="99"/>
      <c r="OE44" s="99"/>
      <c r="OF44" s="99"/>
      <c r="OG44" s="99"/>
      <c r="OH44" s="99"/>
      <c r="OI44" s="99"/>
      <c r="OJ44" s="99"/>
      <c r="OK44" s="99"/>
      <c r="OL44" s="99"/>
      <c r="OM44" s="99"/>
      <c r="ON44" s="99"/>
      <c r="OO44" s="99"/>
      <c r="OP44" s="99"/>
      <c r="OQ44" s="99"/>
      <c r="OR44" s="99"/>
      <c r="OS44" s="99"/>
      <c r="OT44" s="99"/>
      <c r="OU44" s="99"/>
      <c r="OV44" s="99"/>
      <c r="OW44" s="99"/>
      <c r="OX44" s="99"/>
      <c r="OY44" s="99"/>
      <c r="OZ44" s="99"/>
      <c r="PA44" s="99"/>
      <c r="PB44" s="99"/>
      <c r="PC44" s="99"/>
      <c r="PD44" s="99"/>
      <c r="PE44" s="99"/>
      <c r="PF44" s="99"/>
      <c r="PG44" s="99"/>
      <c r="PH44" s="99"/>
      <c r="PI44" s="99"/>
      <c r="PJ44" s="99"/>
      <c r="PK44" s="99"/>
      <c r="PL44" s="99"/>
      <c r="PM44" s="99"/>
      <c r="PN44" s="99"/>
      <c r="PO44" s="99"/>
      <c r="PP44" s="99"/>
      <c r="PQ44" s="99"/>
      <c r="PR44" s="99"/>
      <c r="PS44" s="99"/>
      <c r="PT44" s="99"/>
      <c r="PU44" s="99"/>
      <c r="PV44" s="99"/>
      <c r="PW44" s="99"/>
      <c r="PX44" s="99"/>
      <c r="PY44" s="99"/>
      <c r="PZ44" s="99"/>
      <c r="QA44" s="99"/>
      <c r="QB44" s="99"/>
      <c r="QC44" s="99"/>
      <c r="QD44" s="99"/>
      <c r="QE44" s="99"/>
      <c r="QF44" s="99"/>
      <c r="QG44" s="99"/>
      <c r="QH44" s="99"/>
      <c r="QI44" s="99"/>
      <c r="QJ44" s="99"/>
      <c r="QK44" s="99"/>
      <c r="QL44" s="99"/>
      <c r="QM44" s="99"/>
      <c r="QN44" s="99"/>
      <c r="QO44" s="99"/>
      <c r="QP44" s="99"/>
      <c r="QQ44" s="99"/>
      <c r="QR44" s="99"/>
      <c r="QS44" s="99"/>
      <c r="QT44" s="99"/>
      <c r="QU44" s="99"/>
      <c r="QV44" s="99"/>
      <c r="QW44" s="99"/>
      <c r="QX44" s="99"/>
      <c r="QY44" s="99"/>
      <c r="QZ44" s="99"/>
      <c r="RA44" s="99"/>
      <c r="RB44" s="99"/>
      <c r="RC44" s="99"/>
      <c r="RD44" s="99"/>
      <c r="RE44" s="99"/>
      <c r="RF44" s="99"/>
      <c r="RG44" s="99"/>
      <c r="RH44" s="99"/>
      <c r="RI44" s="99"/>
      <c r="RJ44" s="99"/>
      <c r="RK44" s="99"/>
      <c r="RL44" s="99"/>
      <c r="RM44" s="99"/>
      <c r="RN44" s="99"/>
      <c r="RO44" s="99"/>
      <c r="RP44" s="99"/>
      <c r="RQ44" s="99"/>
      <c r="RR44" s="99"/>
      <c r="RS44" s="99"/>
      <c r="RT44" s="99"/>
      <c r="RU44" s="99"/>
      <c r="RV44" s="99"/>
      <c r="RW44" s="99"/>
      <c r="RX44" s="99"/>
      <c r="RY44" s="99"/>
      <c r="RZ44" s="99"/>
      <c r="SA44" s="99"/>
      <c r="SB44" s="99"/>
      <c r="SC44" s="99"/>
      <c r="SD44" s="99"/>
      <c r="SE44" s="99"/>
      <c r="SF44" s="99"/>
      <c r="SG44" s="99"/>
      <c r="SH44" s="99"/>
      <c r="SI44" s="99"/>
      <c r="SJ44" s="99"/>
      <c r="SK44" s="99"/>
      <c r="SL44" s="99"/>
      <c r="SM44" s="99"/>
      <c r="SN44" s="99"/>
      <c r="SO44" s="99"/>
      <c r="SP44" s="99"/>
      <c r="SQ44" s="99"/>
      <c r="SR44" s="99"/>
      <c r="SS44" s="99"/>
      <c r="ST44" s="99"/>
      <c r="SU44" s="99"/>
      <c r="SV44" s="99"/>
      <c r="SW44" s="99"/>
      <c r="SX44" s="99"/>
      <c r="SY44" s="99"/>
      <c r="SZ44" s="99"/>
      <c r="TA44" s="99"/>
      <c r="TB44" s="99"/>
      <c r="TC44" s="99"/>
      <c r="TD44" s="99"/>
      <c r="TE44" s="99"/>
      <c r="TF44" s="99"/>
      <c r="TG44" s="99"/>
      <c r="TH44" s="99"/>
      <c r="TI44" s="99"/>
      <c r="TJ44" s="99"/>
      <c r="TK44" s="99"/>
      <c r="TL44" s="99"/>
      <c r="TM44" s="99"/>
      <c r="TN44" s="99"/>
      <c r="TO44" s="99"/>
      <c r="TP44" s="99"/>
      <c r="TQ44" s="99"/>
      <c r="TR44" s="99"/>
      <c r="TS44" s="99"/>
      <c r="TT44" s="99"/>
      <c r="TU44" s="99"/>
      <c r="TV44" s="99"/>
      <c r="TW44" s="99"/>
      <c r="TX44" s="99"/>
      <c r="TY44" s="99"/>
      <c r="TZ44" s="99"/>
      <c r="UA44" s="99"/>
      <c r="UB44" s="99"/>
      <c r="UC44" s="99"/>
      <c r="UD44" s="99"/>
      <c r="UE44" s="99"/>
      <c r="UF44" s="99"/>
      <c r="UG44" s="99"/>
      <c r="UH44" s="99"/>
      <c r="UI44" s="99"/>
      <c r="UJ44" s="99"/>
      <c r="UK44" s="99"/>
      <c r="UL44" s="99"/>
      <c r="UM44" s="99"/>
      <c r="UN44" s="99"/>
      <c r="UO44" s="99"/>
      <c r="UP44" s="99"/>
      <c r="UQ44" s="99"/>
      <c r="UR44" s="99"/>
      <c r="US44" s="99"/>
      <c r="UT44" s="99"/>
      <c r="UU44" s="99"/>
      <c r="UV44" s="99"/>
      <c r="UW44" s="99"/>
      <c r="UX44" s="99"/>
      <c r="UY44" s="99"/>
      <c r="UZ44" s="99"/>
      <c r="VA44" s="99"/>
      <c r="VB44" s="99"/>
      <c r="VC44" s="99"/>
      <c r="VD44" s="99"/>
      <c r="VE44" s="99"/>
      <c r="VF44" s="99"/>
      <c r="VG44" s="99"/>
      <c r="VH44" s="99"/>
      <c r="VI44" s="99"/>
      <c r="VJ44" s="99"/>
      <c r="VK44" s="99"/>
      <c r="VL44" s="99"/>
      <c r="VM44" s="99"/>
      <c r="VN44" s="99"/>
      <c r="VO44" s="99"/>
      <c r="VP44" s="99"/>
      <c r="VQ44" s="99"/>
      <c r="VR44" s="99"/>
      <c r="VS44" s="99"/>
      <c r="VT44" s="99"/>
      <c r="VU44" s="99"/>
      <c r="VV44" s="99"/>
      <c r="VW44" s="99"/>
      <c r="VX44" s="99"/>
      <c r="VY44" s="99"/>
      <c r="VZ44" s="99"/>
      <c r="WA44" s="99"/>
      <c r="WB44" s="99"/>
      <c r="WC44" s="99"/>
      <c r="WD44" s="99"/>
      <c r="WE44" s="99"/>
      <c r="WF44" s="99"/>
      <c r="WG44" s="99"/>
      <c r="WH44" s="99"/>
      <c r="WI44" s="99"/>
      <c r="WJ44" s="99"/>
      <c r="WK44" s="99"/>
      <c r="WL44" s="99"/>
      <c r="WM44" s="99"/>
      <c r="WN44" s="99"/>
      <c r="WO44" s="99"/>
      <c r="WP44" s="99"/>
      <c r="WQ44" s="99"/>
      <c r="WR44" s="99"/>
      <c r="WS44" s="99"/>
      <c r="WT44" s="99"/>
      <c r="WU44" s="99"/>
      <c r="WV44" s="99"/>
      <c r="WW44" s="99"/>
      <c r="WX44" s="99"/>
      <c r="WY44" s="99"/>
      <c r="WZ44" s="99"/>
      <c r="XA44" s="99"/>
      <c r="XB44" s="99"/>
      <c r="XC44" s="99"/>
      <c r="XD44" s="99"/>
      <c r="XE44" s="99"/>
      <c r="XF44" s="99"/>
      <c r="XG44" s="99"/>
      <c r="XH44" s="99"/>
      <c r="XI44" s="99"/>
      <c r="XJ44" s="99"/>
      <c r="XK44" s="99"/>
      <c r="XL44" s="99"/>
      <c r="XM44" s="99"/>
      <c r="XN44" s="99"/>
      <c r="XO44" s="99"/>
      <c r="XP44" s="99"/>
      <c r="XQ44" s="99"/>
      <c r="XR44" s="99"/>
      <c r="XS44" s="99"/>
      <c r="XT44" s="99"/>
      <c r="XU44" s="99"/>
      <c r="XV44" s="99"/>
      <c r="XW44" s="99"/>
      <c r="XX44" s="99"/>
      <c r="XY44" s="99"/>
      <c r="XZ44" s="99"/>
      <c r="YA44" s="99"/>
      <c r="YB44" s="99"/>
      <c r="YC44" s="99"/>
      <c r="YD44" s="99"/>
      <c r="YE44" s="99"/>
      <c r="YF44" s="99"/>
      <c r="YG44" s="99"/>
      <c r="YH44" s="99"/>
      <c r="YI44" s="99"/>
      <c r="YJ44" s="99"/>
      <c r="YK44" s="99"/>
      <c r="YL44" s="99"/>
      <c r="YM44" s="99"/>
      <c r="YN44" s="99"/>
      <c r="YO44" s="99"/>
      <c r="YP44" s="99"/>
      <c r="YQ44" s="99"/>
      <c r="YR44" s="99"/>
      <c r="YS44" s="99"/>
      <c r="YT44" s="99"/>
      <c r="YU44" s="99"/>
      <c r="YV44" s="99"/>
      <c r="YW44" s="99"/>
      <c r="YX44" s="99"/>
      <c r="YY44" s="99"/>
      <c r="YZ44" s="99"/>
      <c r="ZA44" s="99"/>
      <c r="ZB44" s="99"/>
      <c r="ZC44" s="99"/>
      <c r="ZD44" s="99"/>
      <c r="ZE44" s="99"/>
      <c r="ZF44" s="99"/>
      <c r="ZG44" s="99"/>
      <c r="ZH44" s="99"/>
      <c r="ZI44" s="99"/>
      <c r="ZJ44" s="99"/>
      <c r="ZK44" s="99"/>
      <c r="ZL44" s="99"/>
      <c r="ZM44" s="99"/>
      <c r="ZN44" s="99"/>
      <c r="ZO44" s="99"/>
      <c r="ZP44" s="99"/>
      <c r="ZQ44" s="99"/>
      <c r="ZR44" s="99"/>
      <c r="ZS44" s="99"/>
      <c r="ZT44" s="99"/>
      <c r="ZU44" s="99"/>
      <c r="ZV44" s="99"/>
      <c r="ZW44" s="99"/>
      <c r="ZX44" s="99"/>
      <c r="ZY44" s="99"/>
      <c r="ZZ44" s="99"/>
      <c r="AAA44" s="99"/>
      <c r="AAB44" s="99"/>
      <c r="AAC44" s="99"/>
      <c r="AAD44" s="99"/>
      <c r="AAE44" s="99"/>
      <c r="AAF44" s="99"/>
      <c r="AAG44" s="99"/>
      <c r="AAH44" s="99"/>
      <c r="AAI44" s="99"/>
      <c r="AAJ44" s="99"/>
      <c r="AAK44" s="99"/>
      <c r="AAL44" s="99"/>
      <c r="AAM44" s="99"/>
      <c r="AAN44" s="99"/>
      <c r="AAO44" s="99"/>
      <c r="AAP44" s="99"/>
      <c r="AAQ44" s="99"/>
      <c r="AAR44" s="99"/>
      <c r="AAS44" s="99"/>
      <c r="AAT44" s="99"/>
      <c r="AAU44" s="99"/>
      <c r="AAV44" s="99"/>
      <c r="AAW44" s="99"/>
      <c r="AAX44" s="99"/>
      <c r="AAY44" s="99"/>
      <c r="AAZ44" s="99"/>
      <c r="ABA44" s="99"/>
      <c r="ABB44" s="99"/>
      <c r="ABC44" s="99"/>
      <c r="ABD44" s="99"/>
      <c r="ABE44" s="99"/>
      <c r="ABF44" s="99"/>
      <c r="ABG44" s="99"/>
      <c r="ABH44" s="99"/>
      <c r="ABI44" s="99"/>
      <c r="ABJ44" s="99"/>
      <c r="ABK44" s="99"/>
      <c r="ABL44" s="99"/>
      <c r="ABM44" s="99"/>
      <c r="ABN44" s="99"/>
      <c r="ABO44" s="99"/>
      <c r="ABP44" s="99"/>
      <c r="ABQ44" s="99"/>
      <c r="ABR44" s="99"/>
      <c r="ABS44" s="99"/>
      <c r="ABT44" s="99"/>
      <c r="ABU44" s="99"/>
      <c r="ABV44" s="99"/>
      <c r="ABW44" s="99"/>
      <c r="ABX44" s="99"/>
      <c r="ABY44" s="99"/>
      <c r="ABZ44" s="99"/>
      <c r="ACA44" s="99"/>
      <c r="ACB44" s="99"/>
      <c r="ACC44" s="99"/>
      <c r="ACD44" s="99"/>
      <c r="ACE44" s="99"/>
      <c r="ACF44" s="99"/>
      <c r="ACG44" s="99"/>
      <c r="ACH44" s="99"/>
      <c r="ACI44" s="99"/>
      <c r="ACJ44" s="99"/>
      <c r="ACK44" s="99"/>
      <c r="ACL44" s="99"/>
      <c r="ACM44" s="99"/>
      <c r="ACN44" s="99"/>
      <c r="ACO44" s="99"/>
      <c r="ACP44" s="99"/>
      <c r="ACQ44" s="99"/>
      <c r="ACR44" s="99"/>
      <c r="ACS44" s="99"/>
      <c r="ACT44" s="99"/>
      <c r="ACU44" s="99"/>
      <c r="ACV44" s="99"/>
      <c r="ACW44" s="99"/>
      <c r="ACX44" s="99"/>
      <c r="ACY44" s="99"/>
      <c r="ACZ44" s="99"/>
      <c r="ADA44" s="99"/>
      <c r="ADB44" s="99"/>
      <c r="ADC44" s="99"/>
      <c r="ADD44" s="99"/>
      <c r="ADE44" s="99"/>
      <c r="ADF44" s="99"/>
      <c r="ADG44" s="99"/>
      <c r="ADH44" s="99"/>
      <c r="ADI44" s="99"/>
      <c r="ADJ44" s="99"/>
      <c r="ADK44" s="99"/>
      <c r="ADL44" s="99"/>
      <c r="ADM44" s="99"/>
      <c r="ADN44" s="99"/>
      <c r="ADO44" s="99"/>
      <c r="ADP44" s="99"/>
      <c r="ADQ44" s="99"/>
      <c r="ADR44" s="99"/>
      <c r="ADS44" s="99"/>
      <c r="ADT44" s="99"/>
      <c r="ADU44" s="99"/>
      <c r="ADV44" s="99"/>
      <c r="ADW44" s="99"/>
      <c r="ADX44" s="99"/>
      <c r="ADY44" s="99"/>
      <c r="ADZ44" s="99"/>
      <c r="AEA44" s="99"/>
      <c r="AEB44" s="99"/>
      <c r="AEC44" s="99"/>
      <c r="AED44" s="99"/>
      <c r="AEE44" s="99"/>
      <c r="AEF44" s="99"/>
      <c r="AEG44" s="99"/>
      <c r="AEH44" s="99"/>
      <c r="AEI44" s="99"/>
      <c r="AEJ44" s="99"/>
      <c r="AEK44" s="99"/>
      <c r="AEL44" s="99"/>
      <c r="AEM44" s="99"/>
      <c r="AEN44" s="99"/>
      <c r="AEO44" s="99"/>
      <c r="AEP44" s="99"/>
      <c r="AEQ44" s="99"/>
      <c r="AER44" s="99"/>
      <c r="AES44" s="99"/>
      <c r="AET44" s="99"/>
      <c r="AEU44" s="99"/>
      <c r="AEV44" s="99"/>
      <c r="AEW44" s="99"/>
      <c r="AEX44" s="99"/>
      <c r="AEY44" s="99"/>
      <c r="AEZ44" s="99"/>
      <c r="AFA44" s="99"/>
      <c r="AFB44" s="99"/>
      <c r="AFC44" s="99"/>
      <c r="AFD44" s="99"/>
      <c r="AFE44" s="99"/>
      <c r="AFF44" s="99"/>
      <c r="AFG44" s="99"/>
      <c r="AFH44" s="99"/>
      <c r="AFI44" s="99"/>
      <c r="AFJ44" s="99"/>
      <c r="AFK44" s="99"/>
      <c r="AFL44" s="99"/>
      <c r="AFM44" s="99"/>
      <c r="AFN44" s="99"/>
      <c r="AFO44" s="99"/>
      <c r="AFP44" s="99"/>
      <c r="AFQ44" s="99"/>
      <c r="AFR44" s="99"/>
      <c r="AFS44" s="99"/>
      <c r="AFT44" s="99"/>
      <c r="AFU44" s="99"/>
      <c r="AFV44" s="99"/>
      <c r="AFW44" s="99"/>
      <c r="AFX44" s="99"/>
      <c r="AFY44" s="99"/>
      <c r="AFZ44" s="99"/>
      <c r="AGA44" s="99"/>
      <c r="AGB44" s="99"/>
      <c r="AGC44" s="99"/>
      <c r="AGD44" s="99"/>
      <c r="AGE44" s="99"/>
      <c r="AGF44" s="99"/>
      <c r="AGG44" s="99"/>
      <c r="AGH44" s="99"/>
      <c r="AGI44" s="99"/>
      <c r="AGJ44" s="99"/>
      <c r="AGK44" s="99"/>
      <c r="AGL44" s="99"/>
      <c r="AGM44" s="99"/>
      <c r="AGN44" s="99"/>
      <c r="AGO44" s="99"/>
      <c r="AGP44" s="99"/>
      <c r="AGQ44" s="99"/>
      <c r="AGR44" s="99"/>
      <c r="AGS44" s="99"/>
      <c r="AGT44" s="99"/>
      <c r="AGU44" s="99"/>
      <c r="AGV44" s="99"/>
      <c r="AGW44" s="99"/>
      <c r="AGX44" s="99"/>
      <c r="AGY44" s="99"/>
      <c r="AGZ44" s="99"/>
      <c r="AHA44" s="99"/>
      <c r="AHB44" s="99"/>
      <c r="AHC44" s="99"/>
      <c r="AHD44" s="99"/>
      <c r="AHE44" s="99"/>
      <c r="AHF44" s="99"/>
      <c r="AHG44" s="99"/>
      <c r="AHH44" s="99"/>
      <c r="AHI44" s="99"/>
      <c r="AHJ44" s="99"/>
      <c r="AHK44" s="99"/>
      <c r="AHL44" s="99"/>
      <c r="AHM44" s="99"/>
      <c r="AHN44" s="99"/>
      <c r="AHO44" s="99"/>
      <c r="AHP44" s="99"/>
      <c r="AHQ44" s="99"/>
      <c r="AHR44" s="99"/>
      <c r="AHS44" s="99"/>
      <c r="AHT44" s="99"/>
      <c r="AHU44" s="99"/>
      <c r="AHV44" s="99"/>
      <c r="AHW44" s="99"/>
      <c r="AHX44" s="99"/>
      <c r="AHY44" s="99"/>
      <c r="AHZ44" s="99"/>
      <c r="AIA44" s="99"/>
      <c r="AIB44" s="99"/>
      <c r="AIC44" s="99"/>
      <c r="AID44" s="99"/>
      <c r="AIE44" s="99"/>
      <c r="AIF44" s="99"/>
      <c r="AIG44" s="99"/>
      <c r="AIH44" s="99"/>
      <c r="AII44" s="99"/>
      <c r="AIJ44" s="99"/>
      <c r="AIK44" s="99"/>
      <c r="AIL44" s="99"/>
      <c r="AIM44" s="99"/>
      <c r="AIN44" s="99"/>
      <c r="AIO44" s="99"/>
      <c r="AIP44" s="99"/>
      <c r="AIQ44" s="99"/>
      <c r="AIR44" s="99"/>
      <c r="AIS44" s="99"/>
      <c r="AIT44" s="99"/>
      <c r="AIU44" s="99"/>
      <c r="AIV44" s="99"/>
      <c r="AIW44" s="99"/>
      <c r="AIX44" s="99"/>
      <c r="AIY44" s="99"/>
      <c r="AIZ44" s="99"/>
      <c r="AJA44" s="99"/>
      <c r="AJB44" s="99"/>
      <c r="AJC44" s="99"/>
      <c r="AJD44" s="99"/>
      <c r="AJE44" s="99"/>
      <c r="AJF44" s="99"/>
      <c r="AJG44" s="99"/>
      <c r="AJH44" s="99"/>
      <c r="AJI44" s="99"/>
      <c r="AJJ44" s="99"/>
      <c r="AJK44" s="99"/>
      <c r="AJL44" s="99"/>
      <c r="AJM44" s="99"/>
      <c r="AJN44" s="99"/>
      <c r="AJO44" s="99"/>
      <c r="AJP44" s="99"/>
      <c r="AJQ44" s="99"/>
      <c r="AJR44" s="99"/>
      <c r="AJS44" s="99"/>
      <c r="AJT44" s="99"/>
      <c r="AJU44" s="99"/>
      <c r="AJV44" s="99"/>
      <c r="AJW44" s="99"/>
      <c r="AJX44" s="99"/>
      <c r="AJY44" s="99"/>
      <c r="AJZ44" s="99"/>
      <c r="AKA44" s="99"/>
      <c r="AKB44" s="99"/>
      <c r="AKC44" s="99"/>
      <c r="AKD44" s="99"/>
      <c r="AKE44" s="99"/>
      <c r="AKF44" s="99"/>
      <c r="AKG44" s="99"/>
      <c r="AKH44" s="99"/>
      <c r="AKI44" s="99"/>
      <c r="AKJ44" s="99"/>
      <c r="AKK44" s="99"/>
      <c r="AKL44" s="99"/>
      <c r="AKM44" s="99"/>
      <c r="AKN44" s="99"/>
      <c r="AKO44" s="99"/>
      <c r="AKP44" s="99"/>
      <c r="AKQ44" s="99"/>
      <c r="AKR44" s="99"/>
      <c r="AKS44" s="99"/>
      <c r="AKT44" s="99"/>
      <c r="AKU44" s="99"/>
      <c r="AKV44" s="99"/>
      <c r="AKW44" s="99"/>
      <c r="AKX44" s="99"/>
      <c r="AKY44" s="99"/>
      <c r="AKZ44" s="99"/>
      <c r="ALA44" s="99"/>
      <c r="ALB44" s="99"/>
      <c r="ALC44" s="99"/>
      <c r="ALD44" s="99"/>
      <c r="ALE44" s="99"/>
      <c r="ALF44" s="99"/>
      <c r="ALG44" s="99"/>
      <c r="ALH44" s="99"/>
      <c r="ALI44" s="99"/>
      <c r="ALJ44" s="99"/>
      <c r="ALK44" s="99"/>
      <c r="ALL44" s="99"/>
      <c r="ALM44" s="99"/>
      <c r="ALN44" s="99"/>
      <c r="ALO44" s="99"/>
      <c r="ALP44" s="99"/>
      <c r="ALQ44" s="99"/>
      <c r="ALR44" s="99"/>
      <c r="ALS44" s="99"/>
      <c r="ALT44" s="99"/>
      <c r="ALU44" s="99"/>
      <c r="ALV44" s="99"/>
      <c r="ALW44" s="99"/>
      <c r="ALX44" s="99"/>
      <c r="ALY44" s="99"/>
      <c r="ALZ44" s="99"/>
      <c r="AMA44" s="99"/>
      <c r="AMB44" s="99"/>
      <c r="AMC44" s="99"/>
      <c r="AMD44" s="99"/>
      <c r="AME44" s="99"/>
      <c r="AMF44" s="99"/>
      <c r="AMG44" s="99"/>
      <c r="AMH44" s="99"/>
      <c r="AMI44" s="99"/>
      <c r="AMJ44" s="99"/>
    </row>
    <row r="45" spans="1:1024" ht="6" customHeight="1">
      <c r="A45" s="98"/>
      <c r="B45" s="144"/>
      <c r="C45" s="144"/>
      <c r="D45" s="144"/>
      <c r="E45" s="144"/>
      <c r="F45" s="144"/>
      <c r="G45" s="121"/>
      <c r="H45" s="121"/>
      <c r="I45" s="121"/>
      <c r="J45" s="121"/>
      <c r="K45" s="121"/>
      <c r="L45" s="121"/>
      <c r="M45" s="121"/>
      <c r="N45" s="121"/>
      <c r="O45" s="121"/>
      <c r="P45" s="121"/>
      <c r="Q45" s="121"/>
      <c r="R45" s="121"/>
      <c r="S45" s="121"/>
      <c r="T45" s="136"/>
      <c r="U45" s="136"/>
      <c r="V45" s="121"/>
      <c r="W45" s="121"/>
      <c r="X45" s="121"/>
      <c r="Y45" s="121"/>
      <c r="Z45" s="121"/>
      <c r="AA45" s="121"/>
      <c r="AB45" s="121"/>
      <c r="AC45" s="121"/>
      <c r="AD45" s="121"/>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row>
    <row r="46" spans="1:1024" ht="13.5" customHeight="1">
      <c r="A46" s="98"/>
      <c r="B46" s="670" t="s">
        <v>6</v>
      </c>
      <c r="C46" s="670"/>
      <c r="D46" s="671" t="s">
        <v>43</v>
      </c>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121"/>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row>
    <row r="47" spans="1:1024" ht="29.25" customHeight="1"/>
    <row r="48" spans="1:1024" ht="71.25" customHeight="1"/>
    <row r="59" ht="156" customHeight="1"/>
  </sheetData>
  <mergeCells count="30">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46:C46"/>
    <mergeCell ref="D46:AD46"/>
    <mergeCell ref="B27:F31"/>
    <mergeCell ref="J29:T29"/>
    <mergeCell ref="V29:W29"/>
    <mergeCell ref="V30:W30"/>
    <mergeCell ref="B35:F39"/>
    <mergeCell ref="J37:T37"/>
    <mergeCell ref="V37:W37"/>
    <mergeCell ref="V38:W38"/>
    <mergeCell ref="B40:F44"/>
    <mergeCell ref="J42:U42"/>
    <mergeCell ref="V42:W42"/>
    <mergeCell ref="J43:U43"/>
    <mergeCell ref="V43:W43"/>
  </mergeCells>
  <phoneticPr fontId="21"/>
  <dataValidations count="1">
    <dataValidation type="list" operator="equal" allowBlank="1" showInputMessage="1" showErrorMessage="1" sqref="G8:G11 L8 Q8 AA19 AC19 AA22 AC22 AA30 AC30 AA38 AC38 AA43 AC43" xr:uid="{00000000-0002-0000-0400-000000000000}">
      <formula1>"□,■"</formula1>
      <formula2>0</formula2>
    </dataValidation>
  </dataValidations>
  <printOptions horizontalCentered="1"/>
  <pageMargins left="0.70833333333333304" right="0.39374999999999999" top="0.51180555555555496" bottom="0.35416666666666702" header="0.51180555555555496" footer="0.51180555555555496"/>
  <pageSetup paperSize="9" firstPageNumber="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MK38"/>
  <sheetViews>
    <sheetView zoomScaleNormal="100" zoomScalePageLayoutView="60" workbookViewId="0">
      <selection activeCell="D10" sqref="D10"/>
    </sheetView>
  </sheetViews>
  <sheetFormatPr defaultRowHeight="13.2"/>
  <cols>
    <col min="1" max="1" width="6" style="19"/>
    <col min="2" max="15" width="10.77734375" style="19"/>
    <col min="16" max="22" width="12" style="19"/>
    <col min="23" max="1025" width="9" style="19"/>
  </cols>
  <sheetData>
    <row r="1" spans="1:1024" ht="13.8">
      <c r="A1" s="20" t="s">
        <v>44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7.399999999999999">
      <c r="A2" s="21"/>
      <c r="B2" s="21"/>
      <c r="C2"/>
      <c r="D2" s="22" t="s">
        <v>45</v>
      </c>
      <c r="E2" s="21"/>
      <c r="F2" s="21"/>
      <c r="G2" s="21"/>
      <c r="H2" s="21"/>
      <c r="I2" s="21"/>
      <c r="J2" s="21"/>
      <c r="K2" s="23" t="s">
        <v>46</v>
      </c>
      <c r="L2" s="686" t="s">
        <v>98</v>
      </c>
      <c r="M2" s="687"/>
      <c r="N2" s="687"/>
      <c r="O2" s="687"/>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 customHeight="1">
      <c r="A3" s="24"/>
      <c r="B3" s="24"/>
      <c r="C3" s="24"/>
      <c r="D3" s="24"/>
      <c r="E3" s="24"/>
      <c r="F3" s="24"/>
      <c r="G3" s="24"/>
      <c r="H3" s="24"/>
      <c r="I3" s="24"/>
      <c r="J3" s="24"/>
      <c r="K3" s="24"/>
      <c r="L3" s="24"/>
      <c r="M3" s="24"/>
      <c r="N3" s="24"/>
      <c r="O3" s="23" t="s">
        <v>47</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33" customFormat="1" ht="99" customHeight="1">
      <c r="A4" s="25"/>
      <c r="B4" s="26" t="s">
        <v>48</v>
      </c>
      <c r="C4" s="27" t="s">
        <v>49</v>
      </c>
      <c r="D4" s="28" t="s">
        <v>50</v>
      </c>
      <c r="E4" s="26" t="s">
        <v>51</v>
      </c>
      <c r="F4" s="29" t="s">
        <v>52</v>
      </c>
      <c r="G4" s="30" t="s">
        <v>53</v>
      </c>
      <c r="H4" s="26" t="s">
        <v>54</v>
      </c>
      <c r="I4" s="31" t="s">
        <v>55</v>
      </c>
      <c r="J4" s="28" t="s">
        <v>56</v>
      </c>
      <c r="K4" s="26" t="s">
        <v>57</v>
      </c>
      <c r="L4" s="27" t="s">
        <v>58</v>
      </c>
      <c r="M4" s="28" t="s">
        <v>59</v>
      </c>
      <c r="N4" s="26" t="s">
        <v>60</v>
      </c>
      <c r="O4" s="32" t="s">
        <v>61</v>
      </c>
    </row>
    <row r="5" spans="1:1024" ht="15" customHeight="1">
      <c r="A5" s="34" t="s">
        <v>62</v>
      </c>
      <c r="B5" s="35"/>
      <c r="C5" s="36"/>
      <c r="D5" s="37"/>
      <c r="E5" s="35"/>
      <c r="F5" s="38"/>
      <c r="G5" s="39"/>
      <c r="H5" s="35"/>
      <c r="I5" s="38"/>
      <c r="J5" s="39"/>
      <c r="K5" s="35"/>
      <c r="L5" s="38"/>
      <c r="M5" s="39"/>
      <c r="N5" s="35"/>
      <c r="O5" s="39"/>
    </row>
    <row r="6" spans="1:1024" ht="15" customHeight="1">
      <c r="A6" s="40" t="s">
        <v>63</v>
      </c>
      <c r="B6" s="41"/>
      <c r="C6" s="42"/>
      <c r="D6" s="43"/>
      <c r="E6" s="41"/>
      <c r="F6" s="44"/>
      <c r="G6" s="45"/>
      <c r="H6" s="41"/>
      <c r="I6" s="44"/>
      <c r="J6" s="45"/>
      <c r="K6" s="41"/>
      <c r="L6" s="44"/>
      <c r="M6" s="45"/>
      <c r="N6" s="41"/>
      <c r="O6" s="45"/>
    </row>
    <row r="7" spans="1:1024" ht="15" customHeight="1">
      <c r="A7" s="40" t="s">
        <v>64</v>
      </c>
      <c r="B7" s="41"/>
      <c r="C7" s="42"/>
      <c r="D7" s="43"/>
      <c r="E7" s="41"/>
      <c r="F7" s="44"/>
      <c r="G7" s="45"/>
      <c r="H7" s="41"/>
      <c r="I7" s="44"/>
      <c r="J7" s="45"/>
      <c r="K7" s="41"/>
      <c r="L7" s="44"/>
      <c r="M7" s="45"/>
      <c r="N7" s="41"/>
      <c r="O7" s="45"/>
    </row>
    <row r="8" spans="1:1024" ht="15" customHeight="1">
      <c r="A8" s="40" t="s">
        <v>65</v>
      </c>
      <c r="B8" s="41"/>
      <c r="C8" s="42"/>
      <c r="D8" s="43"/>
      <c r="E8" s="41"/>
      <c r="F8" s="44"/>
      <c r="G8" s="45"/>
      <c r="H8" s="41"/>
      <c r="I8" s="44"/>
      <c r="J8" s="45"/>
      <c r="K8" s="41"/>
      <c r="L8" s="44"/>
      <c r="M8" s="45"/>
      <c r="N8" s="41"/>
      <c r="O8" s="45"/>
    </row>
    <row r="9" spans="1:1024" ht="15" customHeight="1">
      <c r="A9" s="40" t="s">
        <v>66</v>
      </c>
      <c r="B9" s="41"/>
      <c r="C9" s="42"/>
      <c r="D9" s="43"/>
      <c r="E9" s="41"/>
      <c r="F9" s="44"/>
      <c r="G9" s="45"/>
      <c r="H9" s="41"/>
      <c r="I9" s="44"/>
      <c r="J9" s="45"/>
      <c r="K9" s="41"/>
      <c r="L9" s="44"/>
      <c r="M9" s="45"/>
      <c r="N9" s="41"/>
      <c r="O9" s="45"/>
    </row>
    <row r="10" spans="1:1024" ht="15" customHeight="1">
      <c r="A10" s="40" t="s">
        <v>67</v>
      </c>
      <c r="B10" s="41"/>
      <c r="C10" s="42"/>
      <c r="D10" s="43"/>
      <c r="E10" s="41"/>
      <c r="F10" s="44"/>
      <c r="G10" s="45"/>
      <c r="H10" s="41"/>
      <c r="I10" s="44"/>
      <c r="J10" s="45"/>
      <c r="K10" s="41"/>
      <c r="L10" s="44"/>
      <c r="M10" s="45"/>
      <c r="N10" s="41"/>
      <c r="O10" s="45"/>
    </row>
    <row r="11" spans="1:1024" ht="15" customHeight="1">
      <c r="A11" s="40" t="s">
        <v>68</v>
      </c>
      <c r="B11" s="41"/>
      <c r="C11" s="42"/>
      <c r="D11" s="43"/>
      <c r="E11" s="41"/>
      <c r="F11" s="44"/>
      <c r="G11" s="45"/>
      <c r="H11" s="41"/>
      <c r="I11" s="44"/>
      <c r="J11" s="45"/>
      <c r="K11" s="41"/>
      <c r="L11" s="44"/>
      <c r="M11" s="45"/>
      <c r="N11" s="41"/>
      <c r="O11" s="45"/>
    </row>
    <row r="12" spans="1:1024" ht="15" customHeight="1">
      <c r="A12" s="40" t="s">
        <v>69</v>
      </c>
      <c r="B12" s="41"/>
      <c r="C12" s="42"/>
      <c r="D12" s="43"/>
      <c r="E12" s="41"/>
      <c r="F12" s="44"/>
      <c r="G12" s="45"/>
      <c r="H12" s="41"/>
      <c r="I12" s="44"/>
      <c r="J12" s="45"/>
      <c r="K12" s="41"/>
      <c r="L12" s="44"/>
      <c r="M12" s="45"/>
      <c r="N12" s="41"/>
      <c r="O12" s="45"/>
    </row>
    <row r="13" spans="1:1024" ht="15" customHeight="1">
      <c r="A13" s="40" t="s">
        <v>70</v>
      </c>
      <c r="B13" s="41"/>
      <c r="C13" s="42"/>
      <c r="D13" s="43"/>
      <c r="E13" s="41"/>
      <c r="F13" s="44"/>
      <c r="G13" s="45"/>
      <c r="H13" s="41"/>
      <c r="I13" s="44"/>
      <c r="J13" s="45"/>
      <c r="K13" s="41"/>
      <c r="L13" s="44"/>
      <c r="M13" s="45"/>
      <c r="N13" s="41"/>
      <c r="O13" s="45"/>
    </row>
    <row r="14" spans="1:1024" ht="15" customHeight="1">
      <c r="A14" s="40" t="s">
        <v>71</v>
      </c>
      <c r="B14" s="41"/>
      <c r="C14" s="42"/>
      <c r="D14" s="43"/>
      <c r="E14" s="41"/>
      <c r="F14" s="44"/>
      <c r="G14" s="45"/>
      <c r="H14" s="41"/>
      <c r="I14" s="44"/>
      <c r="J14" s="45"/>
      <c r="K14" s="41"/>
      <c r="L14" s="44"/>
      <c r="M14" s="45"/>
      <c r="N14" s="41"/>
      <c r="O14" s="45"/>
    </row>
    <row r="15" spans="1:1024" ht="15" customHeight="1">
      <c r="A15" s="40" t="s">
        <v>72</v>
      </c>
      <c r="B15" s="41"/>
      <c r="C15" s="42"/>
      <c r="D15" s="43"/>
      <c r="E15" s="41"/>
      <c r="F15" s="44"/>
      <c r="G15" s="45"/>
      <c r="H15" s="41"/>
      <c r="I15" s="44"/>
      <c r="J15" s="45"/>
      <c r="K15" s="41"/>
      <c r="L15" s="44"/>
      <c r="M15" s="45"/>
      <c r="N15" s="41"/>
      <c r="O15" s="45"/>
    </row>
    <row r="16" spans="1:1024" ht="15" customHeight="1">
      <c r="A16" s="46" t="s">
        <v>73</v>
      </c>
      <c r="B16" s="47">
        <f>SUM(B5:B15)</f>
        <v>0</v>
      </c>
      <c r="C16" s="48">
        <f>SUM(C5:C15)</f>
        <v>0</v>
      </c>
      <c r="D16" s="49">
        <f>SUM(D5:D15)</f>
        <v>0</v>
      </c>
      <c r="E16" s="50">
        <f>SUM(E5:E15)</f>
        <v>0</v>
      </c>
      <c r="F16" s="51"/>
      <c r="G16" s="52">
        <f>SUM(G5:G15)</f>
        <v>0</v>
      </c>
      <c r="H16" s="50">
        <f>SUM(H5:H15)</f>
        <v>0</v>
      </c>
      <c r="I16" s="51"/>
      <c r="J16" s="52">
        <f>SUM(J5:J15)</f>
        <v>0</v>
      </c>
      <c r="K16" s="50">
        <f>SUM(K5:K15)</f>
        <v>0</v>
      </c>
      <c r="L16" s="51"/>
      <c r="M16" s="52">
        <f>SUM(M5:M15)</f>
        <v>0</v>
      </c>
      <c r="N16" s="50">
        <f>SUM(N5:N15)</f>
        <v>0</v>
      </c>
      <c r="O16" s="52">
        <f>SUM(O5:O15)</f>
        <v>0</v>
      </c>
    </row>
    <row r="17" spans="1:15" ht="24.75" customHeight="1">
      <c r="A17" s="53" t="s">
        <v>74</v>
      </c>
      <c r="B17" s="54">
        <f>COUNT(B5:B15)</f>
        <v>0</v>
      </c>
      <c r="C17" s="55">
        <f>COUNT(C5:C15)</f>
        <v>0</v>
      </c>
      <c r="D17" s="56">
        <f>COUNT(D5:D15)</f>
        <v>0</v>
      </c>
      <c r="E17" s="54">
        <f>COUNT(E5:E15)</f>
        <v>0</v>
      </c>
      <c r="F17" s="57"/>
      <c r="G17" s="56">
        <f>COUNT(G5:G15)</f>
        <v>0</v>
      </c>
      <c r="H17" s="54">
        <f>COUNT(H5:H15)</f>
        <v>0</v>
      </c>
      <c r="I17" s="57"/>
      <c r="J17" s="56">
        <f>COUNT(J5:J15)</f>
        <v>0</v>
      </c>
      <c r="K17" s="54">
        <f>COUNT(K5:K15)</f>
        <v>0</v>
      </c>
      <c r="L17" s="57"/>
      <c r="M17" s="56">
        <f>COUNT(M5:M15)</f>
        <v>0</v>
      </c>
      <c r="N17" s="54">
        <f>COUNT(N5:N15)</f>
        <v>0</v>
      </c>
      <c r="O17" s="56">
        <f>COUNT(O5:O15)</f>
        <v>0</v>
      </c>
    </row>
    <row r="18" spans="1:15" ht="15" customHeight="1">
      <c r="A18" s="58" t="s">
        <v>75</v>
      </c>
      <c r="B18" s="59" t="e">
        <f>ROUNDDOWN(B16/B17,1)</f>
        <v>#DIV/0!</v>
      </c>
      <c r="C18" s="60" t="e">
        <f>ROUNDDOWN(C16/C17,1)</f>
        <v>#DIV/0!</v>
      </c>
      <c r="D18" s="61" t="e">
        <f>ROUNDDOWN(D16/D17,1)</f>
        <v>#DIV/0!</v>
      </c>
      <c r="E18" s="59" t="e">
        <f>ROUNDDOWN(E16/E17,1)</f>
        <v>#DIV/0!</v>
      </c>
      <c r="F18" s="62"/>
      <c r="G18" s="61" t="e">
        <f>ROUNDDOWN(G16/G17,1)</f>
        <v>#DIV/0!</v>
      </c>
      <c r="H18" s="63" t="e">
        <f>ROUNDDOWN(H16/H17,1)</f>
        <v>#DIV/0!</v>
      </c>
      <c r="I18" s="64"/>
      <c r="J18" s="65" t="e">
        <f>ROUNDDOWN(J16/J17,1)</f>
        <v>#DIV/0!</v>
      </c>
      <c r="K18" s="63" t="e">
        <f>ROUNDDOWN(K16/K17,1)</f>
        <v>#DIV/0!</v>
      </c>
      <c r="L18" s="64"/>
      <c r="M18" s="65" t="e">
        <f>ROUNDDOWN(M16/M17,1)</f>
        <v>#DIV/0!</v>
      </c>
      <c r="N18" s="63" t="e">
        <f>ROUNDDOWN(N16/N17,1)</f>
        <v>#DIV/0!</v>
      </c>
      <c r="O18" s="65" t="e">
        <f>ROUNDDOWN(O16/O17,1)</f>
        <v>#DIV/0!</v>
      </c>
    </row>
    <row r="19" spans="1:15" ht="15" customHeight="1">
      <c r="A19" s="684" t="s">
        <v>76</v>
      </c>
      <c r="B19" s="684"/>
      <c r="C19" s="684"/>
      <c r="D19" s="685"/>
      <c r="E19" s="66"/>
      <c r="F19" s="66"/>
      <c r="G19" s="67"/>
      <c r="H19" s="68"/>
      <c r="I19" s="68"/>
      <c r="J19" s="68"/>
      <c r="K19" s="68"/>
      <c r="L19" s="68"/>
      <c r="M19" s="68"/>
      <c r="N19" s="68"/>
      <c r="O19" s="68"/>
    </row>
    <row r="20" spans="1:15" ht="15" customHeight="1">
      <c r="A20" s="69"/>
      <c r="B20" s="70"/>
      <c r="C20" s="71" t="s">
        <v>77</v>
      </c>
      <c r="D20" s="685"/>
      <c r="E20" s="68"/>
      <c r="F20" s="68"/>
      <c r="G20" s="72"/>
      <c r="H20" s="68"/>
      <c r="I20" s="68"/>
      <c r="J20" s="68"/>
      <c r="K20" s="68"/>
      <c r="L20" s="68"/>
      <c r="M20" s="68"/>
      <c r="N20" s="68"/>
      <c r="O20" s="68"/>
    </row>
    <row r="21" spans="1:15" ht="15.75" customHeight="1">
      <c r="A21" s="73" t="s">
        <v>78</v>
      </c>
      <c r="B21" s="68"/>
      <c r="C21" s="68"/>
      <c r="D21" s="68"/>
      <c r="E21" s="68"/>
      <c r="F21" s="68"/>
      <c r="G21" s="68"/>
      <c r="H21" s="68"/>
      <c r="I21" s="68"/>
      <c r="J21" s="68"/>
      <c r="K21" s="68"/>
      <c r="L21" s="68"/>
      <c r="M21" s="68"/>
      <c r="N21" s="68"/>
      <c r="O21" s="68"/>
    </row>
    <row r="22" spans="1:15" ht="15.75" customHeight="1">
      <c r="A22" s="73" t="s">
        <v>79</v>
      </c>
      <c r="B22" s="68"/>
      <c r="C22" s="68"/>
      <c r="D22" s="68"/>
      <c r="E22" s="68"/>
      <c r="F22" s="68"/>
      <c r="G22" s="68"/>
      <c r="H22" s="68"/>
      <c r="I22" s="68"/>
      <c r="J22" s="68"/>
      <c r="K22" s="68"/>
      <c r="L22" s="68"/>
      <c r="M22" s="68"/>
      <c r="N22" s="68"/>
      <c r="O22" s="68"/>
    </row>
    <row r="23" spans="1:15" ht="15.75" customHeight="1">
      <c r="A23" s="20" t="s">
        <v>80</v>
      </c>
      <c r="B23"/>
      <c r="C23"/>
      <c r="D23"/>
      <c r="E23"/>
      <c r="F23"/>
      <c r="G23"/>
      <c r="H23"/>
      <c r="I23"/>
      <c r="J23"/>
      <c r="K23"/>
      <c r="L23"/>
      <c r="M23"/>
      <c r="N23"/>
      <c r="O23"/>
    </row>
    <row r="24" spans="1:15" ht="4.5" customHeight="1">
      <c r="A24"/>
      <c r="B24"/>
      <c r="C24"/>
      <c r="D24"/>
      <c r="E24"/>
      <c r="F24"/>
      <c r="G24"/>
      <c r="H24"/>
      <c r="I24"/>
      <c r="J24"/>
      <c r="K24"/>
      <c r="L24"/>
      <c r="M24"/>
      <c r="N24"/>
      <c r="O24"/>
    </row>
    <row r="25" spans="1:15" ht="15" customHeight="1">
      <c r="A25" s="74" t="s">
        <v>81</v>
      </c>
      <c r="B25" s="75"/>
      <c r="C25" s="76"/>
      <c r="D25" s="77"/>
      <c r="E25" s="75"/>
      <c r="F25" s="78"/>
      <c r="G25" s="77"/>
      <c r="H25" s="75"/>
      <c r="I25" s="78"/>
      <c r="J25" s="77"/>
      <c r="K25" s="75"/>
      <c r="L25" s="78"/>
      <c r="M25" s="77"/>
      <c r="N25" s="75"/>
      <c r="O25" s="77"/>
    </row>
    <row r="26" spans="1:15" ht="15" customHeight="1">
      <c r="A26" s="79" t="s">
        <v>82</v>
      </c>
      <c r="B26" s="80"/>
      <c r="C26" s="42"/>
      <c r="D26" s="45"/>
      <c r="E26" s="80"/>
      <c r="F26" s="44"/>
      <c r="G26" s="45"/>
      <c r="H26" s="80"/>
      <c r="I26" s="44"/>
      <c r="J26" s="45"/>
      <c r="K26" s="80"/>
      <c r="L26" s="44"/>
      <c r="M26" s="45"/>
      <c r="N26" s="80"/>
      <c r="O26" s="45"/>
    </row>
    <row r="27" spans="1:15" ht="15" customHeight="1">
      <c r="A27" s="79" t="s">
        <v>83</v>
      </c>
      <c r="B27" s="80"/>
      <c r="C27" s="42"/>
      <c r="D27" s="45"/>
      <c r="E27" s="80"/>
      <c r="F27" s="44"/>
      <c r="G27" s="45"/>
      <c r="H27" s="80"/>
      <c r="I27" s="44"/>
      <c r="J27" s="45"/>
      <c r="K27" s="80"/>
      <c r="L27" s="44"/>
      <c r="M27" s="45"/>
      <c r="N27" s="80"/>
      <c r="O27" s="45"/>
    </row>
    <row r="28" spans="1:15" ht="15" customHeight="1">
      <c r="A28" s="81" t="s">
        <v>73</v>
      </c>
      <c r="B28" s="82">
        <f>SUM(B25:B27)</f>
        <v>0</v>
      </c>
      <c r="C28" s="83">
        <f>SUM(C25:C27)</f>
        <v>0</v>
      </c>
      <c r="D28" s="84">
        <f>SUM(D25:D27)</f>
        <v>0</v>
      </c>
      <c r="E28" s="82">
        <f>SUM(E25:E27)</f>
        <v>0</v>
      </c>
      <c r="F28" s="85"/>
      <c r="G28" s="84">
        <f>SUM(G25:G27)</f>
        <v>0</v>
      </c>
      <c r="H28" s="82">
        <f>SUM(H25:H27)</f>
        <v>0</v>
      </c>
      <c r="I28" s="85"/>
      <c r="J28" s="84">
        <f>SUM(J25:J27)</f>
        <v>0</v>
      </c>
      <c r="K28" s="82">
        <f>SUM(K25:K27)</f>
        <v>0</v>
      </c>
      <c r="L28" s="85"/>
      <c r="M28" s="84">
        <f>SUM(M25:M27)</f>
        <v>0</v>
      </c>
      <c r="N28" s="82">
        <f>SUM(N25:N27)</f>
        <v>0</v>
      </c>
      <c r="O28" s="84">
        <f>SUM(O25:O27)</f>
        <v>0</v>
      </c>
    </row>
    <row r="29" spans="1:15" ht="15" customHeight="1">
      <c r="A29" s="86" t="s">
        <v>75</v>
      </c>
      <c r="B29" s="87">
        <f>ROUNDDOWN(B28/3,1)</f>
        <v>0</v>
      </c>
      <c r="C29" s="88">
        <f>ROUNDDOWN(C28/3,1)</f>
        <v>0</v>
      </c>
      <c r="D29" s="65">
        <f>ROUNDDOWN(D28/3,1)</f>
        <v>0</v>
      </c>
      <c r="E29" s="87">
        <f>ROUNDDOWN(E28/3,1)</f>
        <v>0</v>
      </c>
      <c r="F29" s="64"/>
      <c r="G29" s="65">
        <f>ROUNDDOWN(G28/3,1)</f>
        <v>0</v>
      </c>
      <c r="H29" s="87">
        <f>ROUNDDOWN(H28/3,1)</f>
        <v>0</v>
      </c>
      <c r="I29" s="64"/>
      <c r="J29" s="65">
        <f>ROUNDDOWN(J28/3,1)</f>
        <v>0</v>
      </c>
      <c r="K29" s="87">
        <f>ROUNDDOWN(K28/3,1)</f>
        <v>0</v>
      </c>
      <c r="L29" s="64"/>
      <c r="M29" s="65">
        <f>ROUNDDOWN(M28/3,1)</f>
        <v>0</v>
      </c>
      <c r="N29" s="87">
        <f>ROUNDDOWN(N28/3,1)</f>
        <v>0</v>
      </c>
      <c r="O29" s="65">
        <f>ROUNDDOWN(O28/3,1)</f>
        <v>0</v>
      </c>
    </row>
    <row r="30" spans="1:15" ht="23.25" customHeight="1"/>
    <row r="31" spans="1:15" ht="23.25" customHeight="1"/>
    <row r="32" spans="1:15" ht="23.25" customHeight="1"/>
    <row r="33" ht="23.25" customHeight="1"/>
    <row r="34" ht="23.25" customHeight="1"/>
    <row r="35" ht="23.25" customHeight="1"/>
    <row r="36" ht="23.25" customHeight="1"/>
    <row r="37" ht="23.25" customHeight="1"/>
    <row r="38" ht="23.25" customHeight="1"/>
  </sheetData>
  <mergeCells count="3">
    <mergeCell ref="A19:C19"/>
    <mergeCell ref="D19:D20"/>
    <mergeCell ref="L2:O2"/>
  </mergeCells>
  <phoneticPr fontId="21"/>
  <printOptions horizontalCentered="1"/>
  <pageMargins left="0.78749999999999998" right="0.78749999999999998" top="0.59027777777777801" bottom="0.59027777777777801" header="0.51180555555555496" footer="0.51180555555555496"/>
  <pageSetup paperSize="9" scale="83" firstPageNumber="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K23"/>
  <sheetViews>
    <sheetView zoomScaleNormal="100" zoomScalePageLayoutView="60" workbookViewId="0">
      <selection activeCell="D10" sqref="D10"/>
    </sheetView>
  </sheetViews>
  <sheetFormatPr defaultRowHeight="14.4"/>
  <cols>
    <col min="1" max="1" width="15.6640625" style="89"/>
    <col min="2" max="2" width="6.33203125" style="89"/>
    <col min="3" max="9" width="4.33203125" style="89"/>
    <col min="10" max="10" width="29.21875" style="89"/>
    <col min="11" max="1025" width="9" style="89"/>
  </cols>
  <sheetData>
    <row r="1" spans="1:10" ht="15">
      <c r="A1" s="90" t="s">
        <v>84</v>
      </c>
      <c r="B1"/>
      <c r="C1"/>
      <c r="D1"/>
      <c r="E1"/>
      <c r="F1"/>
      <c r="G1"/>
      <c r="H1"/>
      <c r="I1"/>
      <c r="J1"/>
    </row>
    <row r="2" spans="1:10" ht="25.5" customHeight="1">
      <c r="A2" s="689" t="s">
        <v>85</v>
      </c>
      <c r="B2" s="689"/>
      <c r="C2" s="689"/>
      <c r="D2" s="689"/>
      <c r="E2" s="689"/>
      <c r="F2" s="689"/>
      <c r="G2" s="689"/>
      <c r="H2" s="689"/>
      <c r="I2" s="689"/>
      <c r="J2" s="689"/>
    </row>
    <row r="3" spans="1:10">
      <c r="A3" s="91"/>
      <c r="B3" s="91"/>
      <c r="C3"/>
      <c r="D3"/>
      <c r="E3"/>
      <c r="F3"/>
      <c r="G3"/>
      <c r="H3"/>
      <c r="I3"/>
      <c r="J3"/>
    </row>
    <row r="4" spans="1:10" ht="35.25" customHeight="1">
      <c r="A4" s="92" t="s">
        <v>46</v>
      </c>
      <c r="B4" s="690"/>
      <c r="C4" s="690"/>
      <c r="D4" s="690"/>
      <c r="E4" s="690"/>
      <c r="F4" s="690"/>
      <c r="G4" s="690"/>
      <c r="H4" s="690"/>
      <c r="I4" s="690"/>
      <c r="J4" s="690"/>
    </row>
    <row r="5" spans="1:10" ht="35.25" customHeight="1">
      <c r="A5" s="691" t="s">
        <v>86</v>
      </c>
      <c r="B5" s="691"/>
      <c r="C5" s="692" t="s">
        <v>87</v>
      </c>
      <c r="D5" s="692"/>
      <c r="E5" s="692"/>
      <c r="F5" s="692"/>
      <c r="G5" s="692"/>
      <c r="H5" s="692"/>
      <c r="I5" s="692"/>
      <c r="J5" s="92" t="s">
        <v>6</v>
      </c>
    </row>
    <row r="6" spans="1:10" ht="35.25" customHeight="1">
      <c r="A6" s="688"/>
      <c r="B6" s="688"/>
      <c r="C6" s="93"/>
      <c r="D6" s="94"/>
      <c r="E6" s="95" t="s">
        <v>16</v>
      </c>
      <c r="F6" s="94"/>
      <c r="G6" s="95" t="s">
        <v>17</v>
      </c>
      <c r="H6" s="94"/>
      <c r="I6" s="96" t="s">
        <v>18</v>
      </c>
      <c r="J6" s="97"/>
    </row>
    <row r="7" spans="1:10" ht="35.25" customHeight="1">
      <c r="A7" s="688"/>
      <c r="B7" s="688"/>
      <c r="C7" s="93"/>
      <c r="D7" s="94"/>
      <c r="E7" s="95" t="s">
        <v>16</v>
      </c>
      <c r="F7" s="94"/>
      <c r="G7" s="95" t="s">
        <v>17</v>
      </c>
      <c r="H7" s="94"/>
      <c r="I7" s="96" t="s">
        <v>18</v>
      </c>
      <c r="J7" s="97"/>
    </row>
    <row r="8" spans="1:10" ht="35.25" customHeight="1">
      <c r="A8" s="688"/>
      <c r="B8" s="688"/>
      <c r="C8" s="93"/>
      <c r="D8" s="94"/>
      <c r="E8" s="95" t="s">
        <v>16</v>
      </c>
      <c r="F8" s="94"/>
      <c r="G8" s="95" t="s">
        <v>17</v>
      </c>
      <c r="H8" s="94"/>
      <c r="I8" s="96" t="s">
        <v>18</v>
      </c>
      <c r="J8" s="97"/>
    </row>
    <row r="9" spans="1:10" ht="35.25" customHeight="1">
      <c r="A9" s="688"/>
      <c r="B9" s="688"/>
      <c r="C9" s="93"/>
      <c r="D9" s="94"/>
      <c r="E9" s="95" t="s">
        <v>16</v>
      </c>
      <c r="F9" s="94"/>
      <c r="G9" s="95" t="s">
        <v>17</v>
      </c>
      <c r="H9" s="94"/>
      <c r="I9" s="96" t="s">
        <v>18</v>
      </c>
      <c r="J9" s="97"/>
    </row>
    <row r="10" spans="1:10" ht="35.25" customHeight="1">
      <c r="A10" s="688"/>
      <c r="B10" s="688"/>
      <c r="C10" s="93"/>
      <c r="D10" s="94"/>
      <c r="E10" s="95" t="s">
        <v>16</v>
      </c>
      <c r="F10" s="94"/>
      <c r="G10" s="95" t="s">
        <v>17</v>
      </c>
      <c r="H10" s="94"/>
      <c r="I10" s="96" t="s">
        <v>18</v>
      </c>
      <c r="J10" s="97"/>
    </row>
    <row r="11" spans="1:10" ht="35.25" customHeight="1">
      <c r="A11" s="688"/>
      <c r="B11" s="688"/>
      <c r="C11" s="93"/>
      <c r="D11" s="94"/>
      <c r="E11" s="95" t="s">
        <v>16</v>
      </c>
      <c r="F11" s="94"/>
      <c r="G11" s="95" t="s">
        <v>17</v>
      </c>
      <c r="H11" s="94"/>
      <c r="I11" s="96" t="s">
        <v>18</v>
      </c>
      <c r="J11" s="97"/>
    </row>
    <row r="12" spans="1:10" ht="35.25" customHeight="1">
      <c r="A12" s="688"/>
      <c r="B12" s="688"/>
      <c r="C12" s="93"/>
      <c r="D12" s="94"/>
      <c r="E12" s="95" t="s">
        <v>16</v>
      </c>
      <c r="F12" s="94"/>
      <c r="G12" s="95" t="s">
        <v>17</v>
      </c>
      <c r="H12" s="94"/>
      <c r="I12" s="96" t="s">
        <v>18</v>
      </c>
      <c r="J12" s="97"/>
    </row>
    <row r="13" spans="1:10" ht="35.25" customHeight="1">
      <c r="A13" s="688"/>
      <c r="B13" s="688"/>
      <c r="C13" s="93"/>
      <c r="D13" s="94"/>
      <c r="E13" s="95" t="s">
        <v>16</v>
      </c>
      <c r="F13" s="94"/>
      <c r="G13" s="95" t="s">
        <v>17</v>
      </c>
      <c r="H13" s="94"/>
      <c r="I13" s="96" t="s">
        <v>18</v>
      </c>
      <c r="J13" s="97"/>
    </row>
    <row r="14" spans="1:10" ht="35.25" customHeight="1">
      <c r="A14" s="688"/>
      <c r="B14" s="688"/>
      <c r="C14" s="93"/>
      <c r="D14" s="94"/>
      <c r="E14" s="95" t="s">
        <v>16</v>
      </c>
      <c r="F14" s="94"/>
      <c r="G14" s="95" t="s">
        <v>17</v>
      </c>
      <c r="H14" s="94"/>
      <c r="I14" s="96" t="s">
        <v>18</v>
      </c>
      <c r="J14" s="97"/>
    </row>
    <row r="15" spans="1:10" ht="35.25" customHeight="1">
      <c r="A15" s="688"/>
      <c r="B15" s="688"/>
      <c r="C15" s="93"/>
      <c r="D15" s="94"/>
      <c r="E15" s="95" t="s">
        <v>16</v>
      </c>
      <c r="F15" s="94"/>
      <c r="G15" s="95" t="s">
        <v>17</v>
      </c>
      <c r="H15" s="94"/>
      <c r="I15" s="96" t="s">
        <v>18</v>
      </c>
      <c r="J15" s="97"/>
    </row>
    <row r="16" spans="1:10" ht="35.25" customHeight="1">
      <c r="A16" s="688"/>
      <c r="B16" s="688"/>
      <c r="C16" s="93"/>
      <c r="D16" s="94"/>
      <c r="E16" s="95" t="s">
        <v>16</v>
      </c>
      <c r="F16" s="94"/>
      <c r="G16" s="95" t="s">
        <v>17</v>
      </c>
      <c r="H16" s="94"/>
      <c r="I16" s="96" t="s">
        <v>18</v>
      </c>
      <c r="J16" s="97"/>
    </row>
    <row r="17" spans="1:10" ht="35.25" customHeight="1">
      <c r="A17" s="688"/>
      <c r="B17" s="688"/>
      <c r="C17" s="93"/>
      <c r="D17" s="94"/>
      <c r="E17" s="95" t="s">
        <v>16</v>
      </c>
      <c r="F17" s="94"/>
      <c r="G17" s="95" t="s">
        <v>17</v>
      </c>
      <c r="H17" s="94"/>
      <c r="I17" s="96" t="s">
        <v>18</v>
      </c>
      <c r="J17" s="97"/>
    </row>
    <row r="18" spans="1:10" ht="35.25" customHeight="1">
      <c r="A18" s="688"/>
      <c r="B18" s="688"/>
      <c r="C18" s="93"/>
      <c r="D18" s="94"/>
      <c r="E18" s="95" t="s">
        <v>16</v>
      </c>
      <c r="F18" s="94"/>
      <c r="G18" s="95" t="s">
        <v>17</v>
      </c>
      <c r="H18" s="94"/>
      <c r="I18" s="96" t="s">
        <v>18</v>
      </c>
      <c r="J18" s="97"/>
    </row>
    <row r="19" spans="1:10" ht="35.25" customHeight="1">
      <c r="A19" s="688"/>
      <c r="B19" s="688"/>
      <c r="C19" s="93"/>
      <c r="D19" s="94"/>
      <c r="E19" s="95" t="s">
        <v>16</v>
      </c>
      <c r="F19" s="94"/>
      <c r="G19" s="95" t="s">
        <v>17</v>
      </c>
      <c r="H19" s="94"/>
      <c r="I19" s="96" t="s">
        <v>18</v>
      </c>
      <c r="J19" s="97"/>
    </row>
    <row r="20" spans="1:10" ht="35.25" customHeight="1">
      <c r="A20" s="688"/>
      <c r="B20" s="688"/>
      <c r="C20" s="93"/>
      <c r="D20" s="94"/>
      <c r="E20" s="95" t="s">
        <v>16</v>
      </c>
      <c r="F20" s="94"/>
      <c r="G20" s="95" t="s">
        <v>17</v>
      </c>
      <c r="H20" s="94"/>
      <c r="I20" s="96" t="s">
        <v>18</v>
      </c>
      <c r="J20" s="97"/>
    </row>
    <row r="21" spans="1:10" ht="35.25" customHeight="1">
      <c r="A21" s="688"/>
      <c r="B21" s="688"/>
      <c r="C21" s="93"/>
      <c r="D21" s="94"/>
      <c r="E21" s="95" t="s">
        <v>16</v>
      </c>
      <c r="F21" s="94"/>
      <c r="G21" s="95" t="s">
        <v>17</v>
      </c>
      <c r="H21" s="94"/>
      <c r="I21" s="96" t="s">
        <v>18</v>
      </c>
      <c r="J21" s="97"/>
    </row>
    <row r="22" spans="1:10" ht="35.25" customHeight="1">
      <c r="A22" s="688"/>
      <c r="B22" s="688"/>
      <c r="C22" s="93"/>
      <c r="D22" s="94"/>
      <c r="E22" s="95" t="s">
        <v>16</v>
      </c>
      <c r="F22" s="94"/>
      <c r="G22" s="95" t="s">
        <v>17</v>
      </c>
      <c r="H22" s="94"/>
      <c r="I22" s="96" t="s">
        <v>18</v>
      </c>
      <c r="J22" s="97"/>
    </row>
    <row r="23" spans="1:10" ht="34.5" customHeight="1">
      <c r="A23" s="688"/>
      <c r="B23" s="688"/>
      <c r="C23" s="93"/>
      <c r="D23" s="94"/>
      <c r="E23" s="95" t="s">
        <v>16</v>
      </c>
      <c r="F23" s="94"/>
      <c r="G23" s="95" t="s">
        <v>17</v>
      </c>
      <c r="H23" s="94"/>
      <c r="I23" s="96" t="s">
        <v>18</v>
      </c>
      <c r="J23" s="97"/>
    </row>
  </sheetData>
  <mergeCells count="22">
    <mergeCell ref="A2:J2"/>
    <mergeCell ref="B4:J4"/>
    <mergeCell ref="A5:B5"/>
    <mergeCell ref="C5:I5"/>
    <mergeCell ref="A6:B6"/>
    <mergeCell ref="A7:B7"/>
    <mergeCell ref="A8:B8"/>
    <mergeCell ref="A9:B9"/>
    <mergeCell ref="A10:B10"/>
    <mergeCell ref="A11:B11"/>
    <mergeCell ref="A12:B12"/>
    <mergeCell ref="A13:B13"/>
    <mergeCell ref="A14:B14"/>
    <mergeCell ref="A15:B15"/>
    <mergeCell ref="A16:B16"/>
    <mergeCell ref="A22:B22"/>
    <mergeCell ref="A23:B23"/>
    <mergeCell ref="A17:B17"/>
    <mergeCell ref="A18:B18"/>
    <mergeCell ref="A19:B19"/>
    <mergeCell ref="A20:B20"/>
    <mergeCell ref="A21:B21"/>
  </mergeCells>
  <phoneticPr fontId="21"/>
  <pageMargins left="0.75" right="0.75" top="1" bottom="1"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訪問添付書類</vt:lpstr>
      <vt:lpstr>訪問別紙５</vt:lpstr>
      <vt:lpstr>通所事業添付書類</vt:lpstr>
      <vt:lpstr>通所型サービス別紙１（1枚版）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通所別紙２</vt:lpstr>
      <vt:lpstr>通所別紙３</vt:lpstr>
      <vt:lpstr>通所別紙４</vt:lpstr>
      <vt:lpstr>'シフト記号表（勤務時間帯）'!【記載例】シフト記号</vt:lpstr>
      <vt:lpstr>【記載例】通所型サービス!Print_Area</vt:lpstr>
      <vt:lpstr>記入方法!Print_Area</vt:lpstr>
      <vt:lpstr>'通所型サービス（100名）'!Print_Area</vt:lpstr>
      <vt:lpstr>'通所型サービス別紙１（1枚版）'!Print_Area</vt:lpstr>
      <vt:lpstr>通所事業添付書類!Print_Area</vt:lpstr>
      <vt:lpstr>通所別紙２!Print_Area</vt:lpstr>
      <vt:lpstr>訪問添付書類!Print_Area</vt:lpstr>
      <vt:lpstr>'通所型サービス（100名）'!Print_Titles</vt:lpstr>
      <vt:lpstr>'通所型サービス別紙１（1枚版）'!Print_Titles</vt:lpstr>
      <vt:lpstr>介護職員</vt:lpstr>
      <vt:lpstr>看護職員</vt:lpstr>
      <vt:lpstr>管理者</vt:lpstr>
      <vt:lpstr>機能訓練指導員</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嶋本 麻衣</dc:creator>
  <cp:lastModifiedBy>INET-0041</cp:lastModifiedBy>
  <cp:lastPrinted>2024-05-14T01:07:16Z</cp:lastPrinted>
  <dcterms:created xsi:type="dcterms:W3CDTF">2022-03-28T00:49:19Z</dcterms:created>
  <dcterms:modified xsi:type="dcterms:W3CDTF">2025-04-21T06:10:41Z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2021-03-23T02:33:29Z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